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hisWorkbook" defaultThemeVersion="166925"/>
  <mc:AlternateContent xmlns:mc="http://schemas.openxmlformats.org/markup-compatibility/2006">
    <mc:Choice Requires="x15">
      <x15ac:absPath xmlns:x15ac="http://schemas.microsoft.com/office/spreadsheetml/2010/11/ac" url="/Users/DAL09/Desktop/"/>
    </mc:Choice>
  </mc:AlternateContent>
  <xr:revisionPtr revIDLastSave="0" documentId="13_ncr:1_{32E4A863-C491-6140-B858-03C39FC2AD99}" xr6:coauthVersionLast="47" xr6:coauthVersionMax="47" xr10:uidLastSave="{00000000-0000-0000-0000-000000000000}"/>
  <bookViews>
    <workbookView xWindow="0" yWindow="760" windowWidth="34260" windowHeight="15980" xr2:uid="{FD386102-B36E-4A75-B5D1-1C2D9D9A05F2}"/>
  </bookViews>
  <sheets>
    <sheet name="RequestEntry" sheetId="1" r:id="rId1"/>
    <sheet name="Reason Code Instructions" sheetId="2" r:id="rId2"/>
    <sheet name="Submission Checklist" sheetId="6" r:id="rId3"/>
    <sheet name="Automation" sheetId="5" state="hidden" r:id="rId4"/>
    <sheet name="ListOptions" sheetId="4" state="hidden" r:id="rId5"/>
  </sheets>
  <definedNames>
    <definedName name="ABLCredit">tblABLCredit[ABL Credit]</definedName>
    <definedName name="ABLInvoice">tblABLInvoice[ABL Invoice]</definedName>
    <definedName name="AQDBusinessType">ListOptions!$F$4:$F$10</definedName>
    <definedName name="AQDType">tblBusinessType[BusinessType]</definedName>
    <definedName name="BusinessType" comment="List">tblBusinessType[BusinessType]</definedName>
    <definedName name="currency">ListOptions!#REF!</definedName>
    <definedName name="reasoncodes">ListOptions!$A$4:$A$20</definedName>
    <definedName name="tblDynamicReason">ListOptions!$D$3:$D$4</definedName>
    <definedName name="TransactionCurrency" comment="List">#REF!</definedName>
    <definedName name="transactiontype" comment="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D14" i="1"/>
  <c r="D17" i="1"/>
  <c r="D16" i="1"/>
  <c r="D15" i="1"/>
  <c r="D18" i="1"/>
  <c r="D9" i="1"/>
  <c r="D8" i="1"/>
  <c r="D7" i="1"/>
  <c r="E11" i="1"/>
  <c r="I27" i="1"/>
  <c r="B25" i="1"/>
  <c r="I28" i="1"/>
  <c r="I29" i="1"/>
  <c r="I30" i="1"/>
  <c r="I31" i="1"/>
  <c r="I32" i="1"/>
  <c r="I33" i="1"/>
  <c r="I34" i="1"/>
  <c r="I35" i="1"/>
  <c r="I36" i="1"/>
  <c r="I37" i="1"/>
  <c r="I38" i="1"/>
  <c r="I39" i="1"/>
  <c r="I40" i="1"/>
  <c r="I41" i="1"/>
  <c r="I42" i="1"/>
  <c r="I43" i="1"/>
  <c r="I44" i="1"/>
  <c r="I45" i="1"/>
  <c r="I46" i="1"/>
  <c r="B22" i="1"/>
  <c r="H28" i="1" l="1"/>
  <c r="H29" i="1"/>
  <c r="H30" i="1"/>
  <c r="H31" i="1"/>
  <c r="H32" i="1"/>
  <c r="H33" i="1"/>
  <c r="H34" i="1"/>
  <c r="J34" i="1" s="1"/>
  <c r="H35" i="1"/>
  <c r="H36" i="1"/>
  <c r="H37" i="1"/>
  <c r="H38" i="1"/>
  <c r="H39" i="1"/>
  <c r="H40" i="1"/>
  <c r="H41" i="1"/>
  <c r="H42" i="1"/>
  <c r="H43" i="1"/>
  <c r="H44" i="1"/>
  <c r="H45" i="1"/>
  <c r="H46" i="1"/>
  <c r="H27" i="1"/>
  <c r="S2" i="5"/>
  <c r="L2" i="5"/>
  <c r="K2" i="5"/>
  <c r="B19" i="1"/>
  <c r="D19" i="1" s="1"/>
  <c r="B20" i="1"/>
  <c r="D20" i="1" s="1"/>
  <c r="X2" i="5"/>
  <c r="W2" i="5"/>
  <c r="R2" i="5"/>
  <c r="AB2" i="5"/>
  <c r="AC2" i="5"/>
  <c r="J6" i="1"/>
  <c r="G21" i="1"/>
  <c r="V2" i="5" s="1"/>
  <c r="T2" i="5"/>
  <c r="U2" i="5"/>
  <c r="C2" i="5"/>
  <c r="B2" i="5"/>
  <c r="D12" i="1"/>
  <c r="D11" i="1"/>
  <c r="D10" i="1"/>
  <c r="AA2" i="5"/>
  <c r="Y2" i="5"/>
  <c r="Z2" i="5"/>
  <c r="J38" i="1"/>
  <c r="J39" i="1"/>
  <c r="J40" i="1"/>
  <c r="O2" i="5"/>
  <c r="N2" i="5"/>
  <c r="M2" i="5"/>
  <c r="J2" i="5"/>
  <c r="I2" i="5"/>
  <c r="H2" i="5"/>
  <c r="G2" i="5"/>
  <c r="E2" i="5"/>
  <c r="D2" i="5"/>
  <c r="F2" i="5"/>
  <c r="J30" i="1"/>
  <c r="J31" i="1"/>
  <c r="J32" i="1"/>
  <c r="J33" i="1"/>
  <c r="J35" i="1"/>
  <c r="J41" i="1"/>
  <c r="J42" i="1"/>
  <c r="J46" i="1"/>
  <c r="D4" i="4" a="1"/>
  <c r="A31" i="1" l="1"/>
  <c r="J43" i="1"/>
  <c r="A43" i="1" s="1"/>
  <c r="A35" i="1"/>
  <c r="J44" i="1"/>
  <c r="A44" i="1" s="1"/>
  <c r="J36" i="1"/>
  <c r="A36" i="1" s="1"/>
  <c r="A42" i="1"/>
  <c r="A41" i="1"/>
  <c r="A33" i="1"/>
  <c r="J45" i="1"/>
  <c r="A45" i="1" s="1"/>
  <c r="A40" i="1"/>
  <c r="A32" i="1"/>
  <c r="J37" i="1"/>
  <c r="A37" i="1" s="1"/>
  <c r="A39" i="1"/>
  <c r="A46" i="1"/>
  <c r="A38" i="1"/>
  <c r="A30" i="1"/>
  <c r="A34" i="1"/>
  <c r="C21" i="1"/>
  <c r="D4" i="4"/>
  <c r="J28" i="1"/>
  <c r="A28" i="1" s="1"/>
  <c r="J29" i="1"/>
  <c r="A29" i="1" s="1"/>
  <c r="J27" i="1" l="1"/>
  <c r="P2" i="5"/>
  <c r="C22" i="1"/>
  <c r="Q2" i="5" s="1"/>
  <c r="A27" i="1" l="1"/>
  <c r="B23" i="1" s="1" a="1"/>
  <c r="B23" i="1" s="1"/>
  <c r="B24"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<sst xmlns="http://schemas.openxmlformats.org/spreadsheetml/2006/main" count="222" uniqueCount="182">
  <si>
    <t>Manual Transaction Request (v3.4)</t>
  </si>
  <si>
    <t>´</t>
  </si>
  <si>
    <r>
      <t xml:space="preserve">Instructions: Save this template to your desktop using the Save As feature under the File tab and fill out the requested form fields.  </t>
    </r>
    <r>
      <rPr>
        <b/>
        <i/>
        <sz val="12"/>
        <color theme="1"/>
        <rFont val="Arial"/>
        <family val="2"/>
      </rPr>
      <t xml:space="preserve">All required fields are marked with a red "X" and required fields adjust based on request type and reason.  </t>
    </r>
    <r>
      <rPr>
        <i/>
        <u/>
        <sz val="12"/>
        <color theme="1"/>
        <rFont val="Arial"/>
        <family val="2"/>
      </rPr>
      <t>Please avoid pasting data from other sources as it can cause validation errors.</t>
    </r>
    <r>
      <rPr>
        <i/>
        <sz val="12"/>
        <color theme="1"/>
        <rFont val="Arial"/>
        <family val="2"/>
      </rPr>
      <t xml:space="preserve">  If you need help selecting a reason, use the "Reason Code Instructions" sheet included in this workbook to choose the right reason code and help prevent automatic rejections.  </t>
    </r>
    <r>
      <rPr>
        <b/>
        <i/>
        <sz val="12"/>
        <color theme="1"/>
        <rFont val="Arial"/>
        <family val="2"/>
      </rPr>
      <t>Please read the popovers for instructions on what to enter for each field!</t>
    </r>
    <r>
      <rPr>
        <i/>
        <sz val="12"/>
        <color theme="1"/>
        <rFont val="Arial"/>
        <family val="2"/>
      </rPr>
      <t xml:space="preserve">  </t>
    </r>
    <r>
      <rPr>
        <i/>
        <sz val="12"/>
        <rFont val="Arial"/>
        <family val="2"/>
      </rPr>
      <t xml:space="preserve">See submission instructions at the bottom of this form </t>
    </r>
    <r>
      <rPr>
        <i/>
        <u val="double"/>
        <sz val="12"/>
        <rFont val="Arial"/>
        <family val="2"/>
      </rPr>
      <t>before</t>
    </r>
    <r>
      <rPr>
        <i/>
        <sz val="12"/>
        <rFont val="Arial"/>
        <family val="2"/>
      </rPr>
      <t xml:space="preserve"> submitting your request to avoid automatic submission rejections. </t>
    </r>
    <r>
      <rPr>
        <i/>
        <sz val="12"/>
        <color theme="1"/>
        <rFont val="Arial"/>
        <family val="2"/>
      </rPr>
      <t xml:space="preserve"> If you have questions about this form, contact Billing@acuitybrands.com.</t>
    </r>
  </si>
  <si>
    <t>Transaction Request Details</t>
  </si>
  <si>
    <t>Request Submission Comments</t>
  </si>
  <si>
    <t>Contact Name</t>
  </si>
  <si>
    <t>Enter your first and last name</t>
  </si>
  <si>
    <t>Add any comments to justify the request and assist with processing. Comments are required for ABL Invoice and OSRAM Invoice (manual bill) requests.</t>
  </si>
  <si>
    <t xml:space="preserve">Contact Phone </t>
  </si>
  <si>
    <t>Enter your phone number</t>
  </si>
  <si>
    <t>Enter comments about this request here</t>
  </si>
  <si>
    <t xml:space="preserve">Contact Email </t>
  </si>
  <si>
    <t>Enter your email address</t>
  </si>
  <si>
    <t>Request Type</t>
  </si>
  <si>
    <t>Select a credit or invoice type</t>
  </si>
  <si>
    <t>Product Type</t>
  </si>
  <si>
    <t>Select a product (business) type</t>
  </si>
  <si>
    <r>
      <t xml:space="preserve">All comments should be added to the comment section above on this form.
!! </t>
    </r>
    <r>
      <rPr>
        <b/>
        <u/>
        <sz val="11"/>
        <color rgb="FFE60000"/>
        <rFont val="Arial"/>
        <family val="2"/>
      </rPr>
      <t xml:space="preserve">DO NOT ADD ANY APPROVALS OR COMMENTS IN THE EMAIL BODY - THEY WON'T BE SEEN </t>
    </r>
    <r>
      <rPr>
        <b/>
        <sz val="11"/>
        <color rgb="FFE60000"/>
        <rFont val="Arial"/>
        <family val="2"/>
      </rPr>
      <t xml:space="preserve">!! </t>
    </r>
  </si>
  <si>
    <t>Request Currency</t>
  </si>
  <si>
    <t>Select a transaction currency</t>
  </si>
  <si>
    <t>Reason Code</t>
  </si>
  <si>
    <t>Select a reason</t>
  </si>
  <si>
    <t>Additional Notification Email Addresses</t>
  </si>
  <si>
    <t>Agent/Salesperson #</t>
  </si>
  <si>
    <t>Enter agent or salesperson #</t>
  </si>
  <si>
    <t>If you wish for additional contacts (such an agency, customer, or distributor) to be copied on email notifications related to status changes of the request, you may enter 2 additional contact email addresses. DO NOT repeat the contact email here.</t>
  </si>
  <si>
    <t>Customer Account/Seller Reference #</t>
  </si>
  <si>
    <t>Enter customer account or seller #</t>
  </si>
  <si>
    <t>Email Address 1:</t>
  </si>
  <si>
    <t>Enter an email address to CC on status notifications</t>
  </si>
  <si>
    <t>Order #</t>
  </si>
  <si>
    <t>Enter Order #</t>
  </si>
  <si>
    <t>Email Address 2:</t>
  </si>
  <si>
    <t>National Account Group 
(if applicable)</t>
  </si>
  <si>
    <t>Enter National Account Group name</t>
  </si>
  <si>
    <t>Purchase Order (PO) #</t>
  </si>
  <si>
    <t>Enter PO #</t>
  </si>
  <si>
    <t>COMMISSION IMPROVEMENT PROGRAM ORDERS</t>
  </si>
  <si>
    <t>Enter RA #</t>
  </si>
  <si>
    <t>CIP</t>
  </si>
  <si>
    <t>No</t>
  </si>
  <si>
    <t>Split:</t>
  </si>
  <si>
    <t xml:space="preserve">Enter full GL # including dashes   </t>
  </si>
  <si>
    <t>CIP Distributor Credit</t>
  </si>
  <si>
    <t>Split Agency 1 #:</t>
  </si>
  <si>
    <t>(Enter agency #)</t>
  </si>
  <si>
    <t>Total Commission Impact</t>
  </si>
  <si>
    <t>CIP Commission Impact</t>
  </si>
  <si>
    <t>Split Agency 2 #:</t>
  </si>
  <si>
    <t>LIT LN</t>
  </si>
  <si>
    <t>CI CODE</t>
  </si>
  <si>
    <t>QTY</t>
  </si>
  <si>
    <t>DSP</t>
  </si>
  <si>
    <t>Divider</t>
  </si>
  <si>
    <t>RNC</t>
  </si>
  <si>
    <t>Commission Total</t>
  </si>
  <si>
    <t>Distributor Total</t>
  </si>
  <si>
    <t>Unit Commission</t>
  </si>
  <si>
    <t>Submission Instructions</t>
  </si>
  <si>
    <t>Please read ALL instructions before submitting to avoid your request submission from automatically being rejected by the system.</t>
  </si>
  <si>
    <r>
      <rPr>
        <b/>
        <i/>
        <sz val="12"/>
        <color theme="1"/>
        <rFont val="Arial"/>
        <family val="2"/>
      </rPr>
      <t>1.</t>
    </r>
    <r>
      <rPr>
        <i/>
        <sz val="12"/>
        <color theme="1"/>
        <rFont val="Arial"/>
        <family val="2"/>
      </rPr>
      <t xml:space="preserve"> Save this file and </t>
    </r>
    <r>
      <rPr>
        <i/>
        <u/>
        <sz val="12"/>
        <color theme="1"/>
        <rFont val="Arial"/>
        <family val="2"/>
      </rPr>
      <t>make sure it remains a ".xlsx" file type</t>
    </r>
    <r>
      <rPr>
        <i/>
        <sz val="12"/>
        <color theme="1"/>
        <rFont val="Arial"/>
        <family val="2"/>
      </rPr>
      <t xml:space="preserve">.
</t>
    </r>
    <r>
      <rPr>
        <b/>
        <i/>
        <sz val="12"/>
        <color theme="1"/>
        <rFont val="Arial"/>
        <family val="2"/>
      </rPr>
      <t>2.</t>
    </r>
    <r>
      <rPr>
        <i/>
        <sz val="12"/>
        <color theme="1"/>
        <rFont val="Arial"/>
        <family val="2"/>
      </rPr>
      <t xml:space="preserve"> </t>
    </r>
    <r>
      <rPr>
        <b/>
        <i/>
        <u/>
        <sz val="12"/>
        <rFont val="Arial"/>
        <family val="2"/>
      </rPr>
      <t>Review the "Submission Checklist" sheet (tab) on this file.</t>
    </r>
    <r>
      <rPr>
        <b/>
        <i/>
        <sz val="12"/>
        <rFont val="Arial"/>
        <family val="2"/>
      </rPr>
      <t xml:space="preserve"> </t>
    </r>
    <r>
      <rPr>
        <i/>
        <sz val="12"/>
        <rFont val="Arial"/>
        <family val="2"/>
      </rPr>
      <t>This will help you avoid the system automatically rejecting your submission for missing requirements!</t>
    </r>
    <r>
      <rPr>
        <i/>
        <sz val="12"/>
        <color theme="1"/>
        <rFont val="Arial"/>
        <family val="2"/>
      </rPr>
      <t xml:space="preserve">
</t>
    </r>
    <r>
      <rPr>
        <b/>
        <i/>
        <sz val="12"/>
        <color theme="1"/>
        <rFont val="Arial"/>
        <family val="2"/>
      </rPr>
      <t>3a.</t>
    </r>
    <r>
      <rPr>
        <i/>
        <sz val="12"/>
        <color theme="1"/>
        <rFont val="Arial"/>
        <family val="2"/>
      </rPr>
      <t xml:space="preserve"> If you are an Agent or Acuity internal personnel, you may select the "Generate" button to attach this form to and attach backup documentation.  Alternatively, you can use the Excel menu: select File &gt; Share &gt; Email &gt; Send as Attachment and send the file to 
</t>
    </r>
    <r>
      <rPr>
        <b/>
        <i/>
        <sz val="12"/>
        <color theme="1"/>
        <rFont val="Arial"/>
        <family val="2"/>
      </rPr>
      <t xml:space="preserve">Finance-ManualTransaction-Service@acuitybrands.com. </t>
    </r>
    <r>
      <rPr>
        <i/>
        <u/>
        <sz val="12"/>
        <color theme="1"/>
        <rFont val="Arial"/>
        <family val="2"/>
      </rPr>
      <t>DO NOT ADD ANY APPROVALS OR COMMENTS TO THE EMAIL BODY.</t>
    </r>
    <r>
      <rPr>
        <b/>
        <i/>
        <sz val="12"/>
        <color theme="1"/>
        <rFont val="Arial"/>
        <family val="2"/>
      </rPr>
      <t xml:space="preserve">
3b.</t>
    </r>
    <r>
      <rPr>
        <i/>
        <sz val="12"/>
        <color theme="1"/>
        <rFont val="Arial"/>
        <family val="2"/>
      </rPr>
      <t xml:space="preserve"> If you are a Customer, please reach out to your Agent or Customer Care Representative for assistance.</t>
    </r>
  </si>
  <si>
    <t>*NOTE: Due to this file being non-macro/VBA, this button does not automatically attach the file to the email. You'll need to manually add this file as an attachment.</t>
  </si>
  <si>
    <t>Manual Transaction Request Instructions</t>
  </si>
  <si>
    <t>CREDIT REASON CODE</t>
  </si>
  <si>
    <t>REASON INSTRUCTIONS</t>
  </si>
  <si>
    <t>SUBMISSION REQUIREMENTS</t>
  </si>
  <si>
    <t>Price ABL-Sales-Concession</t>
  </si>
  <si>
    <t>Use this for customer accommodations.</t>
  </si>
  <si>
    <t>The submitter MUST include the Qty &amp; CI CODE</t>
  </si>
  <si>
    <t>Pricing Issue</t>
  </si>
  <si>
    <t>Use this for pricing/quote errors.</t>
  </si>
  <si>
    <t>The submitter MUST include the Qty &amp; CI CODE. Explanation of error is required.</t>
  </si>
  <si>
    <t>Field Scrap</t>
  </si>
  <si>
    <t>Field Scrap request cannot be submitted here. Use the CFA tool instead.</t>
  </si>
  <si>
    <t>Field scrap credit requests are only processed through the CFA tool</t>
  </si>
  <si>
    <t>Return Merchandise</t>
  </si>
  <si>
    <t>Return Merchandise request cannot be submitted here. Use the CFA tool instead.</t>
  </si>
  <si>
    <t>Return merchandise credit requests are only processed through the CFA tool - select "Returns".</t>
  </si>
  <si>
    <t xml:space="preserve">Freight </t>
  </si>
  <si>
    <t>Use this for freight disputes.</t>
  </si>
  <si>
    <t>Labor</t>
  </si>
  <si>
    <t>Use this option to credit contractor services only.</t>
  </si>
  <si>
    <t xml:space="preserve">A GL string must be included to use this option. </t>
  </si>
  <si>
    <t>Penalty</t>
  </si>
  <si>
    <t>Submit your request here for penalty fees billed to you in error.</t>
  </si>
  <si>
    <t>Promotional Credit</t>
  </si>
  <si>
    <t>Use this for promotional credits less than $10,000. DO NOT SUBMIT PROMO CREDIT REQUESTS OVER $10K HERE.</t>
  </si>
  <si>
    <t>These submitter MUST include the appropriate approval authorization. Promotion credit requests more than $10,000 must be submitted through the promo tracker.</t>
  </si>
  <si>
    <t>Rebate</t>
  </si>
  <si>
    <t>Use this for rebates.</t>
  </si>
  <si>
    <t>Duplicate Billing</t>
  </si>
  <si>
    <t>Use this for product being billed for twice (but NOT if the product was received in duplicate).</t>
  </si>
  <si>
    <t xml:space="preserve">If the product was received twice, submit a Return Merchandise request instead. Otherwise, include both invoice or order numbers where the product was billed in duplicate. </t>
  </si>
  <si>
    <t>Sales Tax</t>
  </si>
  <si>
    <t>Use this for sales tax resale credits for tax only transactions.</t>
  </si>
  <si>
    <t>Include your resale certificate. Requests without resale certificates are subject to denial.</t>
  </si>
  <si>
    <t>Cancellation Charges</t>
  </si>
  <si>
    <t>Use this for credit on cancellation charges.</t>
  </si>
  <si>
    <t>Inter-Company Transaction</t>
  </si>
  <si>
    <t>Use this for Mexico transactions only.</t>
  </si>
  <si>
    <t>All OSRAM Requests</t>
  </si>
  <si>
    <t>Use this for any reason related to an OSRAM credit.</t>
  </si>
  <si>
    <t>INVOICE REASON CODE</t>
  </si>
  <si>
    <t>INVOICE REASON INSTRUCTIONS</t>
  </si>
  <si>
    <t>All ABL Invoices</t>
  </si>
  <si>
    <r>
      <t xml:space="preserve">Use this for the reason code for </t>
    </r>
    <r>
      <rPr>
        <b/>
        <u/>
        <sz val="12"/>
        <color theme="1"/>
        <rFont val="Calibri"/>
        <family val="2"/>
        <scheme val="minor"/>
      </rPr>
      <t>all</t>
    </r>
    <r>
      <rPr>
        <sz val="12"/>
        <color theme="1"/>
        <rFont val="Calibri"/>
        <family val="2"/>
        <scheme val="minor"/>
      </rPr>
      <t xml:space="preserve"> ABL Invoice request type submissions. Do not put any credit reason codes for ABL invoices!</t>
    </r>
  </si>
  <si>
    <t>Please include all available details to support claim &amp; include email that shows the customer awareness. Submissions without the customer's awareness will be denied.</t>
  </si>
  <si>
    <r>
      <t xml:space="preserve">Use this for the reason code for </t>
    </r>
    <r>
      <rPr>
        <b/>
        <u/>
        <sz val="12"/>
        <color theme="1"/>
        <rFont val="Calibri"/>
        <family val="2"/>
        <scheme val="minor"/>
      </rPr>
      <t>all</t>
    </r>
    <r>
      <rPr>
        <sz val="12"/>
        <color theme="1"/>
        <rFont val="Calibri"/>
        <family val="2"/>
        <scheme val="minor"/>
      </rPr>
      <t xml:space="preserve"> OSRAM Invoice request type submissions. Do not put any credit reason codes for OSRAM invoices!</t>
    </r>
  </si>
  <si>
    <t>Submission Checklist</t>
  </si>
  <si>
    <r>
      <t xml:space="preserve">This sheet contains standard work instructions on how to submit this request.  Following the checklist below helps avoid the most common reasons submissions are not accepted by the system.
</t>
    </r>
    <r>
      <rPr>
        <b/>
        <sz val="12"/>
        <color rgb="FFC00000"/>
        <rFont val="Arial"/>
        <family val="2"/>
      </rPr>
      <t>PLEASE READ ALL ITEMS CAREFULLY AND FULLY.</t>
    </r>
  </si>
  <si>
    <r>
      <t xml:space="preserve">Save this file to your computer and </t>
    </r>
    <r>
      <rPr>
        <b/>
        <u/>
        <sz val="12"/>
        <color theme="1"/>
        <rFont val="Arial"/>
        <family val="2"/>
      </rPr>
      <t>make sure it remains a "XLSX" file type.</t>
    </r>
    <r>
      <rPr>
        <sz val="12"/>
        <color theme="1"/>
        <rFont val="Arial"/>
        <family val="2"/>
      </rPr>
      <t xml:space="preserve"> The system will not accept any other file type for this form.</t>
    </r>
  </si>
  <si>
    <r>
      <rPr>
        <b/>
        <u/>
        <sz val="12"/>
        <color theme="1"/>
        <rFont val="Arial"/>
        <family val="2"/>
      </rPr>
      <t>Complete ALL required fields that are marked with a red "x" to the right of the field.</t>
    </r>
    <r>
      <rPr>
        <sz val="12"/>
        <color theme="1"/>
        <rFont val="Arial"/>
        <family val="2"/>
      </rPr>
      <t xml:space="preserve"> If you submit your request without entering all the required fields, the system will reject your submission. </t>
    </r>
    <r>
      <rPr>
        <b/>
        <sz val="12"/>
        <color rgb="FFC00000"/>
        <rFont val="Arial"/>
        <family val="2"/>
      </rPr>
      <t>Please DO NOT paste data into fields as it can cause validation errors.</t>
    </r>
  </si>
  <si>
    <r>
      <rPr>
        <b/>
        <sz val="12"/>
        <color theme="1"/>
        <rFont val="Arial"/>
        <family val="2"/>
      </rPr>
      <t>DO NOT enter any special characters into fields</t>
    </r>
    <r>
      <rPr>
        <sz val="12"/>
        <color theme="1"/>
        <rFont val="Arial"/>
        <family val="2"/>
      </rPr>
      <t xml:space="preserve"> such as =, (), #, $, %, !, and the like. This can cause the system to import information incorrectly and delay responses.</t>
    </r>
  </si>
  <si>
    <r>
      <rPr>
        <b/>
        <sz val="12"/>
        <color theme="1"/>
        <rFont val="Arial"/>
        <family val="2"/>
      </rPr>
      <t>For CIP requests, DO NOT enter any lines in the Lines table as they will be ignored.</t>
    </r>
    <r>
      <rPr>
        <sz val="12"/>
        <color theme="1"/>
        <rFont val="Arial"/>
        <family val="2"/>
      </rPr>
      <t xml:space="preserve"> The system will automatically generate a line for the request with the necessary fields.</t>
    </r>
  </si>
  <si>
    <r>
      <rPr>
        <b/>
        <sz val="12"/>
        <color theme="1"/>
        <rFont val="Arial"/>
        <family val="2"/>
      </rPr>
      <t>For requests that do not contain CIP, at least one line is required to be entered in the Lines table.</t>
    </r>
    <r>
      <rPr>
        <sz val="12"/>
        <color theme="1"/>
        <rFont val="Arial"/>
        <family val="2"/>
      </rPr>
      <t xml:space="preserve"> </t>
    </r>
    <r>
      <rPr>
        <b/>
        <sz val="12"/>
        <color rgb="FFC00000"/>
        <rFont val="Arial"/>
        <family val="2"/>
      </rPr>
      <t>QTY and DSP are required to be filled out and be greater than 0 for non-CIP requests</t>
    </r>
    <r>
      <rPr>
        <b/>
        <sz val="12"/>
        <color theme="1"/>
        <rFont val="Arial"/>
        <family val="2"/>
      </rPr>
      <t>.</t>
    </r>
    <r>
      <rPr>
        <sz val="12"/>
        <color theme="1"/>
        <rFont val="Arial"/>
        <family val="2"/>
      </rPr>
      <t xml:space="preserve">  If you leave either of these fields blank for a line or put 0, your submission will be rejected by the system.</t>
    </r>
  </si>
  <si>
    <r>
      <rPr>
        <b/>
        <sz val="12"/>
        <color theme="1"/>
        <rFont val="Arial"/>
        <family val="2"/>
      </rPr>
      <t>Include ALL comments about the request in the "Request Submission Comments" section.</t>
    </r>
    <r>
      <rPr>
        <sz val="12"/>
        <color theme="1"/>
        <rFont val="Arial"/>
        <family val="2"/>
      </rPr>
      <t xml:space="preserve"> </t>
    </r>
    <r>
      <rPr>
        <b/>
        <sz val="12"/>
        <color rgb="FFC00000"/>
        <rFont val="Arial"/>
        <family val="2"/>
      </rPr>
      <t>DO NOT INCLUDE ANY APPROVALS OR COMMENTS IN THE BODY OF THE EMAIL</t>
    </r>
    <r>
      <rPr>
        <b/>
        <sz val="12"/>
        <color theme="1"/>
        <rFont val="Arial"/>
        <family val="2"/>
      </rPr>
      <t xml:space="preserve"> </t>
    </r>
    <r>
      <rPr>
        <sz val="12"/>
        <color theme="1"/>
        <rFont val="Arial"/>
        <family val="2"/>
      </rPr>
      <t xml:space="preserve">- they will not be included with your submission and </t>
    </r>
    <r>
      <rPr>
        <u/>
        <sz val="12"/>
        <color theme="1"/>
        <rFont val="Arial"/>
        <family val="2"/>
      </rPr>
      <t>no one will see them</t>
    </r>
    <r>
      <rPr>
        <sz val="12"/>
        <color theme="1"/>
        <rFont val="Arial"/>
        <family val="2"/>
      </rPr>
      <t>.</t>
    </r>
  </si>
  <si>
    <r>
      <rPr>
        <b/>
        <sz val="12"/>
        <color theme="1"/>
        <rFont val="Arial"/>
        <family val="2"/>
      </rPr>
      <t>Validate that all calculated fields are properly calculated and DO NOT contain "#VALUE!"</t>
    </r>
    <r>
      <rPr>
        <sz val="12"/>
        <color theme="1"/>
        <rFont val="Arial"/>
        <family val="2"/>
      </rPr>
      <t>. The most likely reason for this error is pasted data. If you see this, clear the field and type in the values instead.</t>
    </r>
  </si>
  <si>
    <r>
      <rPr>
        <b/>
        <sz val="12"/>
        <color theme="1"/>
        <rFont val="Arial"/>
        <family val="2"/>
      </rPr>
      <t xml:space="preserve">Validate all other fields are correct. </t>
    </r>
    <r>
      <rPr>
        <sz val="12"/>
        <color theme="1"/>
        <rFont val="Arial"/>
        <family val="2"/>
      </rPr>
      <t xml:space="preserve">Confirm your choices and data entries. For example, DO NOT pick "ABM - Acuity Brands Mexico" in the Product Type unless it is the correct product type. </t>
    </r>
    <r>
      <rPr>
        <u/>
        <sz val="12"/>
        <color theme="1"/>
        <rFont val="Arial"/>
        <family val="2"/>
      </rPr>
      <t>Make sure email addresses are valid or you won't get notifications on status updates</t>
    </r>
    <r>
      <rPr>
        <sz val="12"/>
        <color theme="1"/>
        <rFont val="Arial"/>
        <family val="2"/>
      </rPr>
      <t>!</t>
    </r>
  </si>
  <si>
    <r>
      <rPr>
        <b/>
        <sz val="12"/>
        <color theme="1"/>
        <rFont val="Arial"/>
        <family val="2"/>
      </rPr>
      <t>Send this file as an attachment.</t>
    </r>
    <r>
      <rPr>
        <sz val="12"/>
        <color theme="1"/>
        <rFont val="Arial"/>
        <family val="2"/>
      </rPr>
      <t xml:space="preserve"> </t>
    </r>
    <r>
      <rPr>
        <u/>
        <sz val="12"/>
        <color theme="1"/>
        <rFont val="Arial"/>
        <family val="2"/>
      </rPr>
      <t>Do not use a "share" link to attach the file</t>
    </r>
    <r>
      <rPr>
        <sz val="12"/>
        <color theme="1"/>
        <rFont val="Arial"/>
        <family val="2"/>
      </rPr>
      <t xml:space="preserve"> - it must be a direct attachment. If you are an Agent or Acuity internal personnel, you may submit the request directly to Finance-ManualTransactions-Services@AcuityBrands.com. If you are an Customer please reach out to your Agent or Customer Care representative for assistance.</t>
    </r>
  </si>
  <si>
    <r>
      <t xml:space="preserve">You may include additional attachments to your submission email that are PDFs or MSG file types. </t>
    </r>
    <r>
      <rPr>
        <u/>
        <sz val="12"/>
        <color theme="1"/>
        <rFont val="Arial"/>
        <family val="2"/>
      </rPr>
      <t>DO NOT include any other Excel files that are not the Manual Transaction Request file.</t>
    </r>
    <r>
      <rPr>
        <sz val="12"/>
        <color theme="1"/>
        <rFont val="Arial"/>
        <family val="2"/>
      </rPr>
      <t xml:space="preserve">  </t>
    </r>
    <r>
      <rPr>
        <b/>
        <sz val="12"/>
        <color rgb="FFC00000"/>
        <rFont val="Arial"/>
        <family val="2"/>
      </rPr>
      <t>PNGs, JPEGs, or ZIPs are not currently accepted as supporting document file types</t>
    </r>
    <r>
      <rPr>
        <b/>
        <sz val="12"/>
        <color theme="1"/>
        <rFont val="Arial"/>
        <family val="2"/>
      </rPr>
      <t xml:space="preserve"> and will not be included in your submission. Again, </t>
    </r>
    <r>
      <rPr>
        <b/>
        <u/>
        <sz val="12"/>
        <color theme="1"/>
        <rFont val="Arial"/>
        <family val="2"/>
      </rPr>
      <t>DO NOT INCLUDE COMMENTS IN THE BODY OF THE EMAIL - they will not be seen or included in your submission.</t>
    </r>
  </si>
  <si>
    <t>PowerAutomateKey</t>
  </si>
  <si>
    <t>ContactName</t>
  </si>
  <si>
    <t>ContactPhone</t>
  </si>
  <si>
    <t>ContactEmail</t>
  </si>
  <si>
    <t>RequestType</t>
  </si>
  <si>
    <t>ProductType</t>
  </si>
  <si>
    <t>RequestCurrency</t>
  </si>
  <si>
    <t>RequestReason</t>
  </si>
  <si>
    <t>AgentSalesperson</t>
  </si>
  <si>
    <t>CustSellNumber</t>
  </si>
  <si>
    <t>OrderNumber</t>
  </si>
  <si>
    <t>NatAccount</t>
  </si>
  <si>
    <t>PONumber</t>
  </si>
  <si>
    <t>RANumber</t>
  </si>
  <si>
    <t>GLNumber</t>
  </si>
  <si>
    <t>TotalComm</t>
  </si>
  <si>
    <t>TotalCredit</t>
  </si>
  <si>
    <t>LineCount</t>
  </si>
  <si>
    <t>SubmissionComments</t>
  </si>
  <si>
    <t>CIPDistributorAmount</t>
  </si>
  <si>
    <t>CIPCommissionDeduction</t>
  </si>
  <si>
    <t>Split</t>
  </si>
  <si>
    <t>SplitAgency1</t>
  </si>
  <si>
    <t>SplitAgency1Amount</t>
  </si>
  <si>
    <t>SplitAgency2</t>
  </si>
  <si>
    <t>SplitAgency2Amount</t>
  </si>
  <si>
    <t>CCEmail1</t>
  </si>
  <si>
    <t>CCEmail2</t>
  </si>
  <si>
    <t>TemplateVersion</t>
  </si>
  <si>
    <t>Default values to ignore in automation processing</t>
  </si>
  <si>
    <t xml:space="preserve">Select </t>
  </si>
  <si>
    <t xml:space="preserve">Enter </t>
  </si>
  <si>
    <t>if applicable</t>
  </si>
  <si>
    <t>(Enter comments about this request here)</t>
  </si>
  <si>
    <t>DO NOT CHANGE TABLE HEADER VALUES - IT WILL BREAK FORMULAS! You can however add rows to tables for adding additional values to the list.</t>
  </si>
  <si>
    <t>DO NOT ADD VALUES HERE UNLESS AUTOMATION IS HOOKED UP FOR NEW VALUES</t>
  </si>
  <si>
    <t>DO NOT MODIFY - THIS RANGES IS AUTO-POPULATED AND USED FOR A FORMULA!</t>
  </si>
  <si>
    <t>VALUES CAN BE ADDED HERE WITHOUT AUTOMATION IMPACT</t>
  </si>
  <si>
    <t>ABL Credit</t>
  </si>
  <si>
    <t>ABL Invoice</t>
  </si>
  <si>
    <t>DynamicRequestReason</t>
  </si>
  <si>
    <t>BusinessType</t>
  </si>
  <si>
    <t>Cancellation</t>
  </si>
  <si>
    <t>CORE - C&amp;I / Digital / Corporate Accounts</t>
  </si>
  <si>
    <t>Customer Accommodation</t>
  </si>
  <si>
    <t>CPG SHOW - Consumer Product Group</t>
  </si>
  <si>
    <t>HLP - Holophane</t>
  </si>
  <si>
    <t>ABM - Acuity Brands Lighting Mexico</t>
  </si>
  <si>
    <t>Freight</t>
  </si>
  <si>
    <t>CAS - Castlight</t>
  </si>
  <si>
    <t>HSA - Holophane Mexico</t>
  </si>
  <si>
    <t>OSM DS - OSRAM</t>
  </si>
  <si>
    <t>SUN - SunOptics</t>
  </si>
  <si>
    <t>Price ABL-Sales-SPA</t>
  </si>
  <si>
    <t>Restocking Fee</t>
  </si>
  <si>
    <t>REMOVED</t>
  </si>
  <si>
    <t>Overage</t>
  </si>
  <si>
    <t>Pricing</t>
  </si>
  <si>
    <t>Price ABL-Other</t>
  </si>
  <si>
    <t>Other</t>
  </si>
  <si>
    <t>Duplicate Product Received</t>
  </si>
  <si>
    <t>LUM - Luminis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</si>
</sst>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0.000"/>
  </numFmts>
  <fonts count="55" x14ac:knownFonts="1">
    <font>
      <sz val="11"/>
      <color theme="1"/>
      <name val="Calibri"/>
      <family val="2"/>
      <scheme val="minor"/>
    </font>
    <font>
      <sz val="12"/>
      <color theme="1"/>
      <name val="Calibri"/>
      <family val="2"/>
      <scheme val="minor"/>
    </font>
    <font>
      <sz val="11"/>
      <color theme="1"/>
      <name val="Calibri"/>
      <family val="2"/>
      <scheme val="minor"/>
    </font>
    <font>
      <b/>
      <sz val="20"/>
      <color theme="1"/>
      <name val="Arial"/>
      <family val="2"/>
    </font>
    <font>
      <sz val="12"/>
      <color theme="1"/>
      <name val="Calibri"/>
      <family val="2"/>
      <scheme val="minor"/>
    </font>
    <font>
      <b/>
      <sz val="12"/>
      <color theme="1"/>
      <name val="Calibri"/>
      <family val="2"/>
      <scheme val="minor"/>
    </font>
    <font>
      <sz val="11"/>
      <color theme="1"/>
      <name val="Arial"/>
      <family val="2"/>
    </font>
    <font>
      <sz val="12"/>
      <color theme="1"/>
      <name val="Arial"/>
      <family val="2"/>
    </font>
    <font>
      <b/>
      <sz val="12"/>
      <color theme="1"/>
      <name val="Arial"/>
      <family val="2"/>
    </font>
    <font>
      <b/>
      <sz val="12"/>
      <name val="Arial"/>
      <family val="2"/>
    </font>
    <font>
      <b/>
      <sz val="12"/>
      <color theme="0"/>
      <name val="Arial"/>
      <family val="2"/>
    </font>
    <font>
      <b/>
      <sz val="12"/>
      <color theme="1" tint="0.249977111117893"/>
      <name val="Arial"/>
      <family val="2"/>
    </font>
    <font>
      <i/>
      <sz val="12"/>
      <color theme="1"/>
      <name val="Arial"/>
      <family val="2"/>
    </font>
    <font>
      <sz val="12"/>
      <name val="Arial"/>
      <family val="2"/>
    </font>
    <font>
      <sz val="12"/>
      <color theme="1" tint="0.34998626667073579"/>
      <name val="Arial"/>
      <family val="2"/>
    </font>
    <font>
      <i/>
      <sz val="11"/>
      <color theme="1"/>
      <name val="Calibri"/>
      <family val="2"/>
      <scheme val="minor"/>
    </font>
    <font>
      <b/>
      <sz val="11"/>
      <color theme="1"/>
      <name val="Calibri"/>
      <family val="2"/>
      <scheme val="minor"/>
    </font>
    <font>
      <sz val="8"/>
      <name val="Calibri"/>
      <family val="2"/>
      <scheme val="minor"/>
    </font>
    <font>
      <b/>
      <i/>
      <sz val="11"/>
      <color theme="1"/>
      <name val="Calibri"/>
      <family val="2"/>
      <scheme val="minor"/>
    </font>
    <font>
      <b/>
      <sz val="16"/>
      <color theme="0"/>
      <name val="Calibri"/>
      <family val="2"/>
      <scheme val="minor"/>
    </font>
    <font>
      <b/>
      <sz val="12"/>
      <name val="Calibri"/>
      <family val="2"/>
      <scheme val="minor"/>
    </font>
    <font>
      <b/>
      <sz val="11"/>
      <color theme="1"/>
      <name val="Arial"/>
      <family val="2"/>
    </font>
    <font>
      <b/>
      <sz val="11"/>
      <name val="Arial"/>
      <family val="2"/>
    </font>
    <font>
      <i/>
      <sz val="11"/>
      <name val="Calibri"/>
      <family val="2"/>
      <scheme val="minor"/>
    </font>
    <font>
      <sz val="11"/>
      <name val="Calibri"/>
      <family val="2"/>
      <scheme val="minor"/>
    </font>
    <font>
      <sz val="11"/>
      <color theme="0"/>
      <name val="Calibri"/>
      <family val="2"/>
      <scheme val="minor"/>
    </font>
    <font>
      <u/>
      <sz val="11"/>
      <color theme="10"/>
      <name val="Calibri"/>
      <family val="2"/>
      <scheme val="minor"/>
    </font>
    <font>
      <b/>
      <sz val="12"/>
      <color rgb="FFFF0000"/>
      <name val="Calibri"/>
      <family val="2"/>
      <scheme val="minor"/>
    </font>
    <font>
      <b/>
      <sz val="11"/>
      <color theme="0"/>
      <name val="Arial"/>
      <family val="2"/>
    </font>
    <font>
      <i/>
      <sz val="11"/>
      <color theme="0"/>
      <name val="Calibri"/>
      <family val="2"/>
      <scheme val="minor"/>
    </font>
    <font>
      <u/>
      <sz val="12"/>
      <color theme="10"/>
      <name val="Calibri"/>
      <family val="2"/>
      <scheme val="minor"/>
    </font>
    <font>
      <sz val="12"/>
      <color theme="1"/>
      <name val="Wingdings 2"/>
      <family val="1"/>
      <charset val="2"/>
    </font>
    <font>
      <sz val="18"/>
      <color theme="1"/>
      <name val="Wingdings"/>
      <charset val="2"/>
    </font>
    <font>
      <sz val="12"/>
      <color theme="6" tint="-0.499984740745262"/>
      <name val="Arial"/>
      <family val="2"/>
    </font>
    <font>
      <sz val="10"/>
      <color theme="6" tint="-0.499984740745262"/>
      <name val="Arial"/>
      <family val="2"/>
    </font>
    <font>
      <b/>
      <sz val="12"/>
      <color theme="6" tint="-0.499984740745262"/>
      <name val="Arial"/>
      <family val="2"/>
    </font>
    <font>
      <b/>
      <sz val="14"/>
      <color theme="1"/>
      <name val="Calibri"/>
      <family val="2"/>
      <scheme val="minor"/>
    </font>
    <font>
      <sz val="36"/>
      <color theme="1"/>
      <name val="Wingdings"/>
      <charset val="2"/>
    </font>
    <font>
      <b/>
      <sz val="11"/>
      <color rgb="FFE60000"/>
      <name val="Arial"/>
      <family val="2"/>
    </font>
    <font>
      <b/>
      <sz val="14"/>
      <color theme="1"/>
      <name val="Arial"/>
      <family val="2"/>
    </font>
    <font>
      <strike/>
      <sz val="12"/>
      <color theme="1"/>
      <name val="Calibri"/>
      <family val="2"/>
      <scheme val="minor"/>
    </font>
    <font>
      <b/>
      <i/>
      <sz val="12"/>
      <color theme="1"/>
      <name val="Arial"/>
      <family val="2"/>
    </font>
    <font>
      <u/>
      <sz val="12"/>
      <color theme="1"/>
      <name val="Arial"/>
      <family val="2"/>
    </font>
    <font>
      <i/>
      <u/>
      <sz val="12"/>
      <color theme="1"/>
      <name val="Arial"/>
      <family val="2"/>
    </font>
    <font>
      <i/>
      <sz val="12"/>
      <name val="Arial"/>
      <family val="2"/>
    </font>
    <font>
      <b/>
      <sz val="12"/>
      <color rgb="FFC00000"/>
      <name val="Arial"/>
      <family val="2"/>
    </font>
    <font>
      <b/>
      <u/>
      <sz val="12"/>
      <color theme="1"/>
      <name val="Arial"/>
      <family val="2"/>
    </font>
    <font>
      <b/>
      <u/>
      <sz val="11"/>
      <color rgb="FFE60000"/>
      <name val="Arial"/>
      <family val="2"/>
    </font>
    <font>
      <b/>
      <i/>
      <sz val="12"/>
      <name val="Arial"/>
      <family val="2"/>
    </font>
    <font>
      <b/>
      <i/>
      <u/>
      <sz val="12"/>
      <name val="Arial"/>
      <family val="2"/>
    </font>
    <font>
      <b/>
      <i/>
      <u/>
      <sz val="14"/>
      <color rgb="FFC00000"/>
      <name val="Arial"/>
      <family val="2"/>
    </font>
    <font>
      <b/>
      <sz val="11"/>
      <color theme="7" tint="-0.499984740745262"/>
      <name val="Arial"/>
      <family val="2"/>
    </font>
    <font>
      <i/>
      <u val="double"/>
      <sz val="12"/>
      <name val="Arial"/>
      <family val="2"/>
    </font>
    <font>
      <b/>
      <sz val="11"/>
      <color theme="7" tint="-0.249977111117893"/>
      <name val="Calibri"/>
      <family val="2"/>
      <scheme val="minor"/>
    </font>
    <font>
      <b/>
      <u/>
      <sz val="1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7"/>
        <bgColor theme="7"/>
      </patternFill>
    </fill>
    <fill>
      <patternFill patternType="solid">
        <fgColor theme="7"/>
        <bgColor indexed="64"/>
      </patternFill>
    </fill>
    <fill>
      <patternFill patternType="solid">
        <fgColor theme="1" tint="0.34998626667073579"/>
        <bgColor indexed="64"/>
      </patternFill>
    </fill>
    <fill>
      <patternFill patternType="solid">
        <fgColor theme="1" tint="4.9989318521683403E-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E7E7"/>
        <bgColor indexed="64"/>
      </patternFill>
    </fill>
    <fill>
      <patternFill patternType="solid">
        <fgColor theme="7" tint="0.79998168889431442"/>
        <bgColor indexed="64"/>
      </patternFill>
    </fill>
  </fills>
  <borders count="39">
    <border>
      <left/>
      <right/>
      <top/>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medium">
        <color theme="7"/>
      </left>
      <right/>
      <top style="medium">
        <color theme="7"/>
      </top>
      <bottom/>
      <diagonal/>
    </border>
    <border>
      <left/>
      <right style="medium">
        <color theme="7"/>
      </right>
      <top style="medium">
        <color theme="7"/>
      </top>
      <bottom/>
      <diagonal/>
    </border>
    <border>
      <left style="medium">
        <color theme="7"/>
      </left>
      <right/>
      <top/>
      <bottom/>
      <diagonal/>
    </border>
    <border>
      <left/>
      <right style="medium">
        <color theme="7"/>
      </right>
      <top/>
      <bottom/>
      <diagonal/>
    </border>
    <border>
      <left style="medium">
        <color theme="7"/>
      </left>
      <right/>
      <top/>
      <bottom style="medium">
        <color theme="7"/>
      </bottom>
      <diagonal/>
    </border>
    <border>
      <left/>
      <right style="medium">
        <color theme="7"/>
      </right>
      <top/>
      <bottom style="medium">
        <color theme="7"/>
      </bottom>
      <diagonal/>
    </border>
    <border>
      <left/>
      <right/>
      <top style="medium">
        <color theme="7"/>
      </top>
      <bottom/>
      <diagonal/>
    </border>
    <border>
      <left/>
      <right/>
      <top/>
      <bottom style="medium">
        <color theme="7"/>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FFC000"/>
      </right>
      <top/>
      <bottom/>
      <diagonal/>
    </border>
    <border>
      <left/>
      <right style="medium">
        <color rgb="FFFFC000"/>
      </right>
      <top style="medium">
        <color theme="7"/>
      </top>
      <bottom/>
      <diagonal/>
    </border>
    <border>
      <left/>
      <right/>
      <top style="thin">
        <color theme="1"/>
      </top>
      <bottom/>
      <diagonal/>
    </border>
    <border>
      <left style="medium">
        <color theme="7"/>
      </left>
      <right style="medium">
        <color theme="7"/>
      </right>
      <top/>
      <bottom/>
      <diagonal/>
    </border>
    <border>
      <left/>
      <right/>
      <top/>
      <bottom style="thin">
        <color theme="6"/>
      </bottom>
      <diagonal/>
    </border>
    <border>
      <left/>
      <right style="medium">
        <color theme="7"/>
      </right>
      <top/>
      <bottom style="thin">
        <color theme="6"/>
      </bottom>
      <diagonal/>
    </border>
    <border>
      <left style="medium">
        <color theme="7"/>
      </left>
      <right/>
      <top style="thin">
        <color theme="6"/>
      </top>
      <bottom/>
      <diagonal/>
    </border>
    <border>
      <left style="medium">
        <color theme="7"/>
      </left>
      <right/>
      <top/>
      <bottom style="thin">
        <color theme="6" tint="0.79998168889431442"/>
      </bottom>
      <diagonal/>
    </border>
    <border>
      <left/>
      <right/>
      <top/>
      <bottom style="thin">
        <color theme="6" tint="0.79998168889431442"/>
      </bottom>
      <diagonal/>
    </border>
    <border>
      <left/>
      <right style="medium">
        <color theme="7"/>
      </right>
      <top/>
      <bottom style="thin">
        <color theme="6" tint="0.79998168889431442"/>
      </bottom>
      <diagonal/>
    </border>
    <border>
      <left style="medium">
        <color theme="7"/>
      </left>
      <right/>
      <top style="thin">
        <color theme="6" tint="0.79998168889431442"/>
      </top>
      <bottom style="thin">
        <color theme="6" tint="0.79998168889431442"/>
      </bottom>
      <diagonal/>
    </border>
    <border>
      <left/>
      <right/>
      <top style="thin">
        <color theme="6" tint="0.79998168889431442"/>
      </top>
      <bottom style="thin">
        <color theme="6" tint="0.79998168889431442"/>
      </bottom>
      <diagonal/>
    </border>
    <border>
      <left/>
      <right style="medium">
        <color theme="7"/>
      </right>
      <top style="thin">
        <color theme="6" tint="0.79998168889431442"/>
      </top>
      <bottom style="thin">
        <color theme="6" tint="0.79998168889431442"/>
      </bottom>
      <diagonal/>
    </border>
    <border>
      <left style="medium">
        <color theme="7"/>
      </left>
      <right style="medium">
        <color theme="7"/>
      </right>
      <top style="medium">
        <color theme="7"/>
      </top>
      <bottom style="medium">
        <color theme="7"/>
      </bottom>
      <diagonal/>
    </border>
  </borders>
  <cellStyleXfs count="4">
    <xf numFmtId="0" fontId="0" fillId="0" borderId="0"/>
    <xf numFmtId="44" fontId="2" fillId="0" borderId="0" applyFont="0" applyFill="0" applyBorder="0" applyAlignment="0" applyProtection="0"/>
    <xf numFmtId="0" fontId="26" fillId="0" borderId="0" applyNumberFormat="0" applyFill="0" applyBorder="0" applyAlignment="0" applyProtection="0"/>
    <xf numFmtId="9" fontId="2" fillId="0" borderId="0" applyFont="0" applyFill="0" applyBorder="0" applyAlignment="0" applyProtection="0"/>
  </cellStyleXfs>
  <cellXfs count="150">
    <xf numFmtId="0" fontId="0" fillId="0" borderId="0" xfId="0"/>
    <xf numFmtId="0" fontId="6" fillId="0" borderId="0" xfId="0" applyFont="1"/>
    <xf numFmtId="0" fontId="7" fillId="2" borderId="0" xfId="0" applyFont="1" applyFill="1"/>
    <xf numFmtId="0" fontId="7" fillId="2" borderId="7" xfId="0" applyFont="1" applyFill="1" applyBorder="1"/>
    <xf numFmtId="0" fontId="13" fillId="0" borderId="17" xfId="0" applyFont="1" applyBorder="1"/>
    <xf numFmtId="0" fontId="13" fillId="0" borderId="18" xfId="0" applyFont="1" applyBorder="1"/>
    <xf numFmtId="0" fontId="14" fillId="6" borderId="18" xfId="0" applyFont="1" applyFill="1" applyBorder="1"/>
    <xf numFmtId="0" fontId="13" fillId="3" borderId="18" xfId="0" applyFont="1" applyFill="1" applyBorder="1"/>
    <xf numFmtId="0" fontId="13" fillId="3" borderId="16" xfId="0" applyFont="1" applyFill="1" applyBorder="1"/>
    <xf numFmtId="0" fontId="7" fillId="6" borderId="13" xfId="0" applyFont="1" applyFill="1" applyBorder="1"/>
    <xf numFmtId="2" fontId="7" fillId="3" borderId="13" xfId="0" applyNumberFormat="1" applyFont="1" applyFill="1" applyBorder="1"/>
    <xf numFmtId="2" fontId="7" fillId="3" borderId="20" xfId="0" applyNumberFormat="1" applyFont="1" applyFill="1" applyBorder="1"/>
    <xf numFmtId="0" fontId="7" fillId="6" borderId="21" xfId="0" applyFont="1" applyFill="1" applyBorder="1"/>
    <xf numFmtId="0" fontId="7" fillId="2" borderId="6" xfId="0" applyFont="1" applyFill="1" applyBorder="1"/>
    <xf numFmtId="0" fontId="7" fillId="2" borderId="0" xfId="0" applyFont="1" applyFill="1" applyAlignment="1">
      <alignment horizontal="right"/>
    </xf>
    <xf numFmtId="0" fontId="7" fillId="2" borderId="11" xfId="0" applyFont="1" applyFill="1" applyBorder="1"/>
    <xf numFmtId="0" fontId="0" fillId="0" borderId="0" xfId="0" applyAlignment="1">
      <alignment vertical="center"/>
    </xf>
    <xf numFmtId="0" fontId="6" fillId="0" borderId="0" xfId="0" applyFont="1" applyAlignment="1">
      <alignment vertical="center"/>
    </xf>
    <xf numFmtId="0" fontId="7" fillId="2" borderId="0" xfId="0" applyFont="1" applyFill="1" applyAlignment="1">
      <alignment vertical="center"/>
    </xf>
    <xf numFmtId="0" fontId="11" fillId="3" borderId="0" xfId="0" applyFont="1" applyFill="1" applyAlignment="1">
      <alignment horizontal="right" vertical="center"/>
    </xf>
    <xf numFmtId="2" fontId="0" fillId="0" borderId="0" xfId="0" applyNumberFormat="1"/>
    <xf numFmtId="0" fontId="16" fillId="0" borderId="0" xfId="0" applyFont="1"/>
    <xf numFmtId="0" fontId="0" fillId="0" borderId="0" xfId="0" applyAlignment="1">
      <alignment horizontal="center"/>
    </xf>
    <xf numFmtId="0" fontId="18" fillId="0" borderId="0" xfId="0" applyFont="1" applyAlignment="1">
      <alignment horizontal="left"/>
    </xf>
    <xf numFmtId="0" fontId="20" fillId="5" borderId="23" xfId="0" applyFont="1" applyFill="1" applyBorder="1" applyAlignment="1">
      <alignment horizontal="center"/>
    </xf>
    <xf numFmtId="0" fontId="20" fillId="5" borderId="24" xfId="0" applyFont="1" applyFill="1" applyBorder="1" applyAlignment="1">
      <alignment horizontal="center"/>
    </xf>
    <xf numFmtId="0" fontId="5" fillId="0" borderId="0" xfId="0" applyFont="1" applyAlignment="1">
      <alignment horizontal="right" vertical="center" wrapText="1"/>
    </xf>
    <xf numFmtId="0" fontId="4" fillId="0" borderId="0" xfId="0" applyFont="1" applyAlignment="1">
      <alignment vertical="center" wrapText="1"/>
    </xf>
    <xf numFmtId="0" fontId="4" fillId="0" borderId="0" xfId="0" applyFont="1" applyAlignment="1">
      <alignment wrapText="1"/>
    </xf>
    <xf numFmtId="0" fontId="6" fillId="5" borderId="0" xfId="0" applyFont="1" applyFill="1"/>
    <xf numFmtId="0" fontId="21" fillId="5" borderId="0" xfId="0" applyFont="1" applyFill="1" applyAlignment="1">
      <alignment wrapText="1"/>
    </xf>
    <xf numFmtId="0" fontId="8" fillId="5" borderId="0" xfId="0" applyFont="1" applyFill="1" applyAlignment="1">
      <alignment wrapText="1"/>
    </xf>
    <xf numFmtId="0" fontId="6" fillId="5" borderId="25" xfId="0" applyFont="1" applyFill="1" applyBorder="1"/>
    <xf numFmtId="0" fontId="22" fillId="0" borderId="0" xfId="0" applyFont="1" applyProtection="1">
      <protection locked="0"/>
    </xf>
    <xf numFmtId="0" fontId="4" fillId="0" borderId="0" xfId="0" applyFont="1" applyProtection="1">
      <protection locked="0"/>
    </xf>
    <xf numFmtId="0" fontId="15" fillId="0" borderId="0" xfId="0" applyFont="1" applyProtection="1">
      <protection locked="0"/>
    </xf>
    <xf numFmtId="0" fontId="0" fillId="0" borderId="0" xfId="0" applyProtection="1">
      <protection locked="0"/>
    </xf>
    <xf numFmtId="0" fontId="23" fillId="0" borderId="0" xfId="0" applyFont="1" applyProtection="1">
      <protection locked="0"/>
    </xf>
    <xf numFmtId="0" fontId="24" fillId="0" borderId="0" xfId="0" applyFont="1" applyProtection="1">
      <protection locked="0"/>
    </xf>
    <xf numFmtId="0" fontId="0" fillId="0" borderId="0" xfId="0" applyAlignment="1" applyProtection="1">
      <alignment horizontal="left"/>
      <protection locked="0"/>
    </xf>
    <xf numFmtId="2" fontId="7" fillId="0" borderId="13" xfId="0" applyNumberFormat="1" applyFont="1" applyBorder="1" applyProtection="1">
      <protection locked="0"/>
    </xf>
    <xf numFmtId="2" fontId="7" fillId="3" borderId="20" xfId="0" applyNumberFormat="1" applyFont="1" applyFill="1" applyBorder="1" applyAlignment="1">
      <alignment horizontal="right"/>
    </xf>
    <xf numFmtId="2" fontId="7" fillId="3" borderId="14" xfId="0" applyNumberFormat="1" applyFont="1" applyFill="1" applyBorder="1" applyAlignment="1">
      <alignment horizontal="right"/>
    </xf>
    <xf numFmtId="0" fontId="7" fillId="2" borderId="10" xfId="0" applyFont="1" applyFill="1" applyBorder="1"/>
    <xf numFmtId="0" fontId="7" fillId="2" borderId="5" xfId="0" applyFont="1" applyFill="1" applyBorder="1"/>
    <xf numFmtId="0" fontId="7" fillId="2" borderId="9" xfId="0" applyFont="1" applyFill="1" applyBorder="1" applyAlignment="1" applyProtection="1">
      <alignment horizontal="left" vertical="center"/>
      <protection locked="0"/>
    </xf>
    <xf numFmtId="0" fontId="27" fillId="0" borderId="0" xfId="0" applyFont="1" applyProtection="1">
      <protection locked="0"/>
    </xf>
    <xf numFmtId="0" fontId="4" fillId="0" borderId="0" xfId="0" applyFont="1" applyAlignment="1" applyProtection="1">
      <alignment wrapText="1"/>
      <protection locked="0"/>
    </xf>
    <xf numFmtId="0" fontId="25" fillId="8" borderId="0" xfId="0" applyFont="1" applyFill="1" applyAlignment="1" applyProtection="1">
      <alignment wrapText="1"/>
      <protection locked="0"/>
    </xf>
    <xf numFmtId="0" fontId="28" fillId="8" borderId="27" xfId="0" applyFont="1" applyFill="1" applyBorder="1"/>
    <xf numFmtId="0" fontId="25" fillId="8" borderId="0" xfId="0" applyFont="1" applyFill="1"/>
    <xf numFmtId="0" fontId="25" fillId="8" borderId="0" xfId="0" applyFont="1" applyFill="1" applyProtection="1">
      <protection locked="0"/>
    </xf>
    <xf numFmtId="0" fontId="28" fillId="8" borderId="0" xfId="0" applyFont="1" applyFill="1" applyProtection="1">
      <protection locked="0"/>
    </xf>
    <xf numFmtId="0" fontId="29" fillId="8" borderId="0" xfId="0" applyFont="1" applyFill="1" applyProtection="1">
      <protection locked="0"/>
    </xf>
    <xf numFmtId="0" fontId="30" fillId="0" borderId="0" xfId="2" applyFont="1" applyAlignment="1">
      <alignment vertical="center" wrapText="1"/>
    </xf>
    <xf numFmtId="0" fontId="7" fillId="2" borderId="4" xfId="0" applyFont="1" applyFill="1" applyBorder="1"/>
    <xf numFmtId="0" fontId="8" fillId="2" borderId="10" xfId="0" applyFont="1" applyFill="1" applyBorder="1" applyAlignment="1">
      <alignment vertical="center"/>
    </xf>
    <xf numFmtId="0" fontId="8" fillId="2" borderId="10" xfId="0" applyFont="1" applyFill="1" applyBorder="1" applyAlignment="1">
      <alignment horizontal="right"/>
    </xf>
    <xf numFmtId="0" fontId="0" fillId="2" borderId="0" xfId="0" applyFill="1"/>
    <xf numFmtId="1" fontId="7" fillId="0" borderId="13" xfId="0" applyNumberFormat="1" applyFont="1" applyBorder="1" applyAlignment="1" applyProtection="1">
      <alignment horizontal="right"/>
      <protection locked="0"/>
    </xf>
    <xf numFmtId="2" fontId="7" fillId="0" borderId="13" xfId="0" applyNumberFormat="1" applyFont="1" applyBorder="1" applyAlignment="1" applyProtection="1">
      <alignment horizontal="right"/>
      <protection locked="0"/>
    </xf>
    <xf numFmtId="0" fontId="11" fillId="2" borderId="0" xfId="0" applyFont="1" applyFill="1" applyAlignment="1">
      <alignment horizontal="right" vertical="center"/>
    </xf>
    <xf numFmtId="0" fontId="7" fillId="2" borderId="7" xfId="0" applyFont="1" applyFill="1" applyBorder="1" applyAlignment="1" applyProtection="1">
      <alignment horizontal="left" vertical="center"/>
      <protection locked="0"/>
    </xf>
    <xf numFmtId="164" fontId="7" fillId="0" borderId="19" xfId="0" applyNumberFormat="1" applyFont="1" applyBorder="1" applyAlignment="1" applyProtection="1">
      <alignment horizontal="left"/>
      <protection locked="0"/>
    </xf>
    <xf numFmtId="164" fontId="7" fillId="0" borderId="15" xfId="0" applyNumberFormat="1" applyFont="1" applyBorder="1" applyAlignment="1" applyProtection="1">
      <alignment horizontal="left"/>
      <protection locked="0"/>
    </xf>
    <xf numFmtId="9" fontId="0" fillId="0" borderId="0" xfId="0" applyNumberFormat="1"/>
    <xf numFmtId="49" fontId="7" fillId="2" borderId="0" xfId="0" applyNumberFormat="1" applyFont="1" applyFill="1" applyAlignment="1" applyProtection="1">
      <alignment horizontal="left" vertical="center"/>
      <protection locked="0"/>
    </xf>
    <xf numFmtId="2" fontId="12" fillId="9" borderId="0" xfId="0" applyNumberFormat="1" applyFont="1" applyFill="1" applyAlignment="1">
      <alignment horizontal="left" vertical="center"/>
    </xf>
    <xf numFmtId="0" fontId="7" fillId="9" borderId="7" xfId="0" applyFont="1" applyFill="1" applyBorder="1" applyAlignment="1">
      <alignment vertical="center"/>
    </xf>
    <xf numFmtId="0" fontId="11" fillId="9" borderId="8" xfId="0" applyFont="1" applyFill="1" applyBorder="1" applyAlignment="1">
      <alignment horizontal="right" vertical="center" wrapText="1"/>
    </xf>
    <xf numFmtId="2" fontId="12" fillId="9" borderId="11" xfId="1" applyNumberFormat="1" applyFont="1" applyFill="1" applyBorder="1" applyAlignment="1" applyProtection="1">
      <alignment horizontal="left" vertical="center"/>
    </xf>
    <xf numFmtId="0" fontId="7" fillId="9" borderId="9" xfId="0" applyFont="1" applyFill="1" applyBorder="1" applyAlignment="1">
      <alignment vertical="center"/>
    </xf>
    <xf numFmtId="0" fontId="7" fillId="2" borderId="28" xfId="0" applyFont="1" applyFill="1" applyBorder="1"/>
    <xf numFmtId="0" fontId="7" fillId="2" borderId="28" xfId="0" applyFont="1" applyFill="1" applyBorder="1" applyAlignment="1">
      <alignment vertical="center"/>
    </xf>
    <xf numFmtId="0" fontId="11" fillId="9" borderId="31" xfId="0" applyFont="1" applyFill="1" applyBorder="1" applyAlignment="1">
      <alignment horizontal="right" vertical="center" wrapText="1"/>
    </xf>
    <xf numFmtId="49" fontId="33" fillId="2" borderId="33" xfId="0" applyNumberFormat="1" applyFont="1" applyFill="1" applyBorder="1" applyAlignment="1" applyProtection="1">
      <alignment horizontal="left" vertical="center"/>
      <protection locked="0"/>
    </xf>
    <xf numFmtId="49" fontId="33" fillId="2" borderId="36" xfId="0" applyNumberFormat="1" applyFont="1" applyFill="1" applyBorder="1" applyAlignment="1" applyProtection="1">
      <alignment horizontal="left" vertical="center"/>
      <protection locked="0"/>
    </xf>
    <xf numFmtId="49" fontId="33" fillId="2" borderId="36" xfId="0" applyNumberFormat="1" applyFont="1" applyFill="1" applyBorder="1" applyAlignment="1" applyProtection="1">
      <alignment horizontal="left" vertical="center" wrapText="1"/>
      <protection locked="0"/>
    </xf>
    <xf numFmtId="49" fontId="33" fillId="2" borderId="29" xfId="0" applyNumberFormat="1" applyFont="1" applyFill="1" applyBorder="1" applyAlignment="1" applyProtection="1">
      <alignment horizontal="left" vertical="center" wrapText="1"/>
      <protection locked="0"/>
    </xf>
    <xf numFmtId="0" fontId="35" fillId="9" borderId="32" xfId="0" applyFont="1" applyFill="1" applyBorder="1" applyAlignment="1">
      <alignment horizontal="right" vertical="center" wrapText="1"/>
    </xf>
    <xf numFmtId="0" fontId="35" fillId="9" borderId="35" xfId="0" applyFont="1" applyFill="1" applyBorder="1" applyAlignment="1">
      <alignment horizontal="right" vertical="center" wrapText="1"/>
    </xf>
    <xf numFmtId="0" fontId="35" fillId="9" borderId="0" xfId="0" applyFont="1" applyFill="1" applyAlignment="1">
      <alignment horizontal="right" vertical="center" wrapText="1"/>
    </xf>
    <xf numFmtId="49" fontId="7" fillId="0" borderId="13" xfId="0" applyNumberFormat="1" applyFont="1" applyBorder="1" applyAlignment="1" applyProtection="1">
      <alignment horizontal="left"/>
      <protection locked="0"/>
    </xf>
    <xf numFmtId="49" fontId="7" fillId="0" borderId="21" xfId="0" applyNumberFormat="1" applyFont="1" applyBorder="1" applyAlignment="1" applyProtection="1">
      <alignment horizontal="left"/>
      <protection locked="0"/>
    </xf>
    <xf numFmtId="49" fontId="7" fillId="2" borderId="11" xfId="0" applyNumberFormat="1" applyFont="1" applyFill="1" applyBorder="1" applyAlignment="1" applyProtection="1">
      <alignment horizontal="left" vertical="center"/>
      <protection locked="0"/>
    </xf>
    <xf numFmtId="49" fontId="7" fillId="3" borderId="0" xfId="0" applyNumberFormat="1" applyFont="1" applyFill="1" applyAlignment="1" applyProtection="1">
      <alignment horizontal="left" vertical="center"/>
      <protection locked="0"/>
    </xf>
    <xf numFmtId="9" fontId="7" fillId="3" borderId="0" xfId="3" applyFont="1" applyFill="1" applyBorder="1" applyAlignment="1" applyProtection="1">
      <alignment horizontal="left" vertical="center"/>
      <protection locked="0"/>
    </xf>
    <xf numFmtId="2" fontId="7" fillId="3" borderId="0" xfId="0" applyNumberFormat="1" applyFont="1" applyFill="1" applyAlignment="1" applyProtection="1">
      <alignment horizontal="left" vertical="center"/>
      <protection locked="0"/>
    </xf>
    <xf numFmtId="49" fontId="0" fillId="0" borderId="0" xfId="0" applyNumberFormat="1"/>
    <xf numFmtId="1" fontId="0" fillId="0" borderId="0" xfId="0" applyNumberFormat="1"/>
    <xf numFmtId="0" fontId="36" fillId="5" borderId="38" xfId="0" applyFont="1" applyFill="1" applyBorder="1" applyAlignment="1">
      <alignment horizontal="center" vertical="center"/>
    </xf>
    <xf numFmtId="0" fontId="7" fillId="11" borderId="7" xfId="0" applyFont="1" applyFill="1" applyBorder="1"/>
    <xf numFmtId="0" fontId="7" fillId="2" borderId="28" xfId="0" applyFont="1" applyFill="1" applyBorder="1" applyAlignment="1">
      <alignment horizontal="right"/>
    </xf>
    <xf numFmtId="0" fontId="31" fillId="2" borderId="28" xfId="0" applyFont="1" applyFill="1" applyBorder="1" applyAlignment="1">
      <alignment horizontal="right"/>
    </xf>
    <xf numFmtId="0" fontId="37" fillId="11" borderId="6" xfId="0" applyFont="1" applyFill="1" applyBorder="1" applyAlignment="1">
      <alignment horizontal="center" vertical="center"/>
    </xf>
    <xf numFmtId="0" fontId="7" fillId="3" borderId="0" xfId="0" applyFont="1" applyFill="1" applyAlignment="1" applyProtection="1">
      <alignment horizontal="left" vertical="center"/>
      <protection locked="0"/>
    </xf>
    <xf numFmtId="0" fontId="6" fillId="11" borderId="0" xfId="0" applyFont="1" applyFill="1"/>
    <xf numFmtId="0" fontId="6" fillId="11" borderId="25" xfId="0" applyFont="1" applyFill="1" applyBorder="1"/>
    <xf numFmtId="0" fontId="11" fillId="2" borderId="8" xfId="0" applyFont="1" applyFill="1" applyBorder="1" applyAlignment="1">
      <alignment horizontal="right" vertical="center"/>
    </xf>
    <xf numFmtId="9" fontId="7" fillId="3" borderId="0" xfId="3" applyFont="1" applyFill="1" applyBorder="1" applyAlignment="1" applyProtection="1">
      <alignment horizontal="left" vertical="center"/>
    </xf>
    <xf numFmtId="2" fontId="7" fillId="3" borderId="0" xfId="0" applyNumberFormat="1" applyFont="1" applyFill="1" applyAlignment="1">
      <alignment horizontal="left" vertical="center"/>
    </xf>
    <xf numFmtId="0" fontId="40" fillId="0" borderId="0" xfId="0" applyFont="1" applyProtection="1">
      <protection locked="0"/>
    </xf>
    <xf numFmtId="0" fontId="7" fillId="2" borderId="0" xfId="0" applyFont="1" applyFill="1" applyAlignment="1" applyProtection="1">
      <alignment horizontal="left" vertical="center"/>
      <protection locked="0"/>
    </xf>
    <xf numFmtId="0" fontId="12" fillId="11" borderId="0" xfId="0" applyFont="1" applyFill="1" applyAlignment="1">
      <alignment vertical="center" wrapText="1"/>
    </xf>
    <xf numFmtId="0" fontId="7" fillId="11" borderId="0" xfId="0" applyFont="1" applyFill="1" applyAlignment="1">
      <alignment vertical="center" wrapText="1"/>
    </xf>
    <xf numFmtId="0" fontId="7" fillId="11" borderId="0" xfId="0" applyFont="1" applyFill="1" applyAlignment="1">
      <alignment vertical="top" wrapText="1"/>
    </xf>
    <xf numFmtId="0" fontId="8" fillId="11" borderId="0" xfId="0" applyFont="1" applyFill="1" applyAlignment="1">
      <alignment vertical="top" wrapText="1"/>
    </xf>
    <xf numFmtId="0" fontId="8" fillId="11" borderId="0" xfId="0" applyFont="1" applyFill="1" applyAlignment="1">
      <alignment horizontal="center" vertical="center" wrapText="1"/>
    </xf>
    <xf numFmtId="0" fontId="32" fillId="2" borderId="0" xfId="0" applyFont="1" applyFill="1" applyAlignment="1">
      <alignment horizontal="center"/>
    </xf>
    <xf numFmtId="0" fontId="11" fillId="2" borderId="6" xfId="0" applyFont="1" applyFill="1" applyBorder="1" applyAlignment="1">
      <alignment horizontal="right" vertical="center"/>
    </xf>
    <xf numFmtId="0" fontId="32" fillId="2" borderId="37" xfId="0" applyFont="1" applyFill="1" applyBorder="1" applyAlignment="1">
      <alignment horizontal="center" vertical="center"/>
    </xf>
    <xf numFmtId="0" fontId="32" fillId="2" borderId="34" xfId="0" applyFont="1" applyFill="1" applyBorder="1" applyAlignment="1">
      <alignment horizontal="center" vertical="center"/>
    </xf>
    <xf numFmtId="0" fontId="32" fillId="2" borderId="30" xfId="0" applyFont="1" applyFill="1" applyBorder="1" applyAlignment="1">
      <alignment horizontal="center" vertical="center"/>
    </xf>
    <xf numFmtId="0" fontId="21" fillId="2" borderId="0" xfId="0" applyFont="1" applyFill="1" applyAlignment="1">
      <alignment horizontal="left" vertical="center"/>
    </xf>
    <xf numFmtId="0" fontId="39" fillId="5" borderId="10" xfId="0" applyFont="1" applyFill="1" applyBorder="1" applyAlignment="1">
      <alignment horizontal="center" vertical="center"/>
    </xf>
    <xf numFmtId="0" fontId="12" fillId="11" borderId="0" xfId="0" applyFont="1" applyFill="1" applyAlignment="1">
      <alignment horizontal="left" vertical="center" wrapText="1"/>
    </xf>
    <xf numFmtId="0" fontId="51" fillId="11" borderId="0" xfId="0" applyFont="1" applyFill="1" applyAlignment="1">
      <alignment horizontal="center" vertical="top" wrapText="1"/>
    </xf>
    <xf numFmtId="49" fontId="38" fillId="10" borderId="1" xfId="0" applyNumberFormat="1" applyFont="1" applyFill="1" applyBorder="1" applyAlignment="1">
      <alignment horizontal="center" vertical="center" wrapText="1"/>
    </xf>
    <xf numFmtId="49" fontId="38" fillId="10" borderId="2" xfId="0" applyNumberFormat="1" applyFont="1" applyFill="1" applyBorder="1" applyAlignment="1">
      <alignment horizontal="center" vertical="center" wrapText="1"/>
    </xf>
    <xf numFmtId="49" fontId="38" fillId="10" borderId="3" xfId="0" applyNumberFormat="1" applyFont="1" applyFill="1" applyBorder="1" applyAlignment="1">
      <alignment horizontal="center" vertical="center" wrapText="1"/>
    </xf>
    <xf numFmtId="0" fontId="10" fillId="6" borderId="12" xfId="0" applyFont="1" applyFill="1" applyBorder="1" applyAlignment="1">
      <alignment horizontal="center" vertical="center"/>
    </xf>
    <xf numFmtId="0" fontId="10" fillId="6" borderId="0" xfId="0" applyFont="1" applyFill="1" applyAlignment="1">
      <alignment horizontal="center" vertical="center"/>
    </xf>
    <xf numFmtId="0" fontId="8" fillId="2" borderId="0" xfId="0" applyFont="1" applyFill="1" applyAlignment="1">
      <alignment horizontal="left" vertical="center"/>
    </xf>
    <xf numFmtId="0" fontId="50" fillId="11" borderId="0" xfId="0" applyFont="1" applyFill="1" applyAlignment="1">
      <alignment horizontal="center" vertical="center" wrapText="1"/>
    </xf>
    <xf numFmtId="0" fontId="53" fillId="2" borderId="6" xfId="0" applyFont="1" applyFill="1" applyBorder="1" applyAlignment="1">
      <alignment horizontal="left" vertical="top" wrapText="1"/>
    </xf>
    <xf numFmtId="0" fontId="21" fillId="2" borderId="0" xfId="0" applyFont="1" applyFill="1" applyAlignment="1">
      <alignment horizontal="center" vertical="center"/>
    </xf>
    <xf numFmtId="49" fontId="7" fillId="2" borderId="6" xfId="0" applyNumberFormat="1" applyFont="1" applyFill="1" applyBorder="1" applyAlignment="1" applyProtection="1">
      <alignment horizontal="left" vertical="top" wrapText="1"/>
      <protection locked="0"/>
    </xf>
    <xf numFmtId="49" fontId="7" fillId="2" borderId="0" xfId="0" applyNumberFormat="1" applyFont="1" applyFill="1" applyAlignment="1" applyProtection="1">
      <alignment horizontal="left" vertical="top" wrapText="1"/>
      <protection locked="0"/>
    </xf>
    <xf numFmtId="49" fontId="7" fillId="2" borderId="7"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0" fontId="3" fillId="5" borderId="4"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0" xfId="0" applyFont="1" applyFill="1" applyAlignment="1">
      <alignment horizontal="center" vertical="center"/>
    </xf>
    <xf numFmtId="0" fontId="3" fillId="5" borderId="25" xfId="0" applyFont="1" applyFill="1" applyBorder="1" applyAlignment="1">
      <alignment horizontal="center" vertical="center"/>
    </xf>
    <xf numFmtId="0" fontId="9" fillId="4" borderId="4" xfId="0" applyFont="1" applyFill="1" applyBorder="1" applyAlignment="1">
      <alignment horizontal="left" vertical="center"/>
    </xf>
    <xf numFmtId="0" fontId="9" fillId="4" borderId="10" xfId="0" applyFont="1" applyFill="1" applyBorder="1" applyAlignment="1">
      <alignment horizontal="left" vertical="center"/>
    </xf>
    <xf numFmtId="0" fontId="9" fillId="4" borderId="5" xfId="0" applyFont="1" applyFill="1" applyBorder="1" applyAlignment="1">
      <alignment horizontal="left" vertical="center"/>
    </xf>
    <xf numFmtId="0" fontId="34" fillId="3" borderId="6" xfId="0" applyFont="1" applyFill="1" applyBorder="1" applyAlignment="1">
      <alignment horizontal="left" vertical="center" wrapText="1" indent="1"/>
    </xf>
    <xf numFmtId="0" fontId="34" fillId="3" borderId="0" xfId="0" applyFont="1" applyFill="1" applyAlignment="1">
      <alignment horizontal="left" vertical="center" wrapText="1" indent="1"/>
    </xf>
    <xf numFmtId="0" fontId="34" fillId="3" borderId="7" xfId="0" applyFont="1" applyFill="1" applyBorder="1" applyAlignment="1">
      <alignment horizontal="left" vertical="center" wrapText="1" indent="1"/>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19" fillId="7" borderId="22" xfId="0" applyFont="1" applyFill="1" applyBorder="1" applyAlignment="1">
      <alignment horizontal="center"/>
    </xf>
    <xf numFmtId="0" fontId="19" fillId="7" borderId="0" xfId="0" applyFont="1" applyFill="1" applyAlignment="1">
      <alignment horizontal="center"/>
    </xf>
    <xf numFmtId="0" fontId="8" fillId="11" borderId="0" xfId="0" applyFont="1" applyFill="1" applyAlignment="1">
      <alignment horizontal="center" vertical="center" wrapText="1"/>
    </xf>
  </cellXfs>
  <cellStyles count="4">
    <cellStyle name="Currency" xfId="1" builtinId="4"/>
    <cellStyle name="Hyperlink" xfId="2" builtinId="8"/>
    <cellStyle name="Normal" xfId="0" builtinId="0"/>
    <cellStyle name="Percent" xfId="3" builtinId="5"/>
  </cellStyles>
  <dxfs count="110">
    <dxf>
      <font>
        <strike val="0"/>
        <color rgb="FFC00000"/>
      </font>
      <fill>
        <patternFill>
          <bgColor rgb="FFFFE7E7"/>
        </patternFill>
      </fill>
    </dxf>
    <dxf>
      <font>
        <strike/>
        <color theme="2" tint="-0.24994659260841701"/>
      </font>
    </dxf>
    <dxf>
      <font>
        <strike/>
        <color theme="2" tint="-0.24994659260841701"/>
      </font>
    </dxf>
    <dxf>
      <font>
        <strike val="0"/>
        <color theme="1" tint="0.499984740745262"/>
      </font>
    </dxf>
    <dxf>
      <font>
        <strike/>
        <color theme="2" tint="-0.24994659260841701"/>
      </font>
    </dxf>
    <dxf>
      <font>
        <strike/>
        <color theme="2" tint="-0.24994659260841701"/>
      </font>
    </dxf>
    <dxf>
      <font>
        <strike val="0"/>
        <color theme="1" tint="0.499984740745262"/>
      </font>
    </dxf>
    <dxf>
      <font>
        <strike val="0"/>
        <color theme="1" tint="0.34998626667073579"/>
      </font>
    </dxf>
    <dxf>
      <font>
        <strike val="0"/>
        <color theme="1" tint="0.34998626667073579"/>
      </font>
    </dxf>
    <dxf>
      <font>
        <strike val="0"/>
        <color rgb="FFCC0000"/>
      </font>
      <fill>
        <patternFill>
          <bgColor rgb="FFFFE7E7"/>
        </patternFill>
      </fill>
    </dxf>
    <dxf>
      <font>
        <strike val="0"/>
        <color theme="1" tint="0.34998626667073579"/>
      </font>
    </dxf>
    <dxf>
      <font>
        <color theme="9"/>
      </font>
    </dxf>
    <dxf>
      <font>
        <color rgb="FFFF0000"/>
      </font>
    </dxf>
    <dxf>
      <font>
        <strike val="0"/>
        <color auto="1"/>
      </font>
      <fill>
        <patternFill>
          <bgColor rgb="FFFFE7E7"/>
        </patternFill>
      </fill>
    </dxf>
    <dxf>
      <font>
        <strike val="0"/>
        <color rgb="FFC00000"/>
      </font>
      <fill>
        <patternFill patternType="none">
          <bgColor auto="1"/>
        </patternFill>
      </fill>
    </dxf>
    <dxf>
      <font>
        <strike val="0"/>
        <color rgb="FFC00000"/>
      </font>
      <fill>
        <patternFill patternType="none">
          <bgColor auto="1"/>
        </patternFill>
      </fill>
    </dxf>
    <dxf>
      <font>
        <strike val="0"/>
        <color auto="1"/>
      </font>
      <fill>
        <patternFill>
          <bgColor theme="0"/>
        </patternFill>
      </fill>
    </dxf>
    <dxf>
      <font>
        <strike val="0"/>
        <color auto="1"/>
      </font>
      <fill>
        <patternFill>
          <bgColor theme="0"/>
        </patternFill>
      </fill>
    </dxf>
    <dxf>
      <font>
        <strike val="0"/>
        <color theme="8" tint="-0.24994659260841701"/>
      </font>
      <fill>
        <patternFill>
          <bgColor theme="8" tint="0.79998168889431442"/>
        </patternFill>
      </fill>
    </dxf>
    <dxf>
      <font>
        <strike val="0"/>
        <color rgb="FFCC0000"/>
      </font>
      <fill>
        <patternFill>
          <bgColor rgb="FFFFE7E7"/>
        </patternFill>
      </fill>
    </dxf>
    <dxf>
      <font>
        <strike val="0"/>
        <color rgb="FFCC0000"/>
      </font>
      <fill>
        <patternFill>
          <bgColor rgb="FFFFE7E7"/>
        </patternFill>
      </fill>
    </dxf>
    <dxf>
      <font>
        <strike val="0"/>
        <color rgb="FFE60000"/>
      </font>
      <fill>
        <patternFill>
          <bgColor rgb="FFFFE7E7"/>
        </patternFill>
      </fill>
    </dxf>
    <dxf>
      <font>
        <strike val="0"/>
        <color rgb="FFE60000"/>
      </font>
      <fill>
        <patternFill>
          <bgColor rgb="FFFFE7E7"/>
        </patternFill>
      </fill>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i val="0"/>
        <strike val="0"/>
        <condense val="0"/>
        <extend val="0"/>
        <outline val="0"/>
        <shadow val="0"/>
        <u val="none"/>
        <vertAlign val="baseline"/>
        <sz val="11"/>
        <color auto="1"/>
        <name val="Arial"/>
        <family val="2"/>
        <scheme val="none"/>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i val="0"/>
        <strike val="0"/>
        <condense val="0"/>
        <extend val="0"/>
        <outline val="0"/>
        <shadow val="0"/>
        <u val="none"/>
        <vertAlign val="baseline"/>
        <sz val="11"/>
        <color auto="1"/>
        <name val="Arial"/>
        <family val="2"/>
        <scheme val="none"/>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i val="0"/>
        <strike val="0"/>
        <condense val="0"/>
        <extend val="0"/>
        <outline val="0"/>
        <shadow val="0"/>
        <u val="none"/>
        <vertAlign val="baseline"/>
        <sz val="11"/>
        <color auto="1"/>
        <name val="Arial"/>
        <family val="2"/>
        <scheme val="none"/>
      </font>
      <protection locked="0" hidden="0"/>
    </dxf>
    <dxf>
      <numFmt numFmtId="0" formatCode="General"/>
    </dxf>
    <dxf>
      <numFmt numFmtId="30" formatCode="@"/>
    </dxf>
    <dxf>
      <numFmt numFmtId="30" formatCode="@"/>
    </dxf>
    <dxf>
      <numFmt numFmtId="30" formatCode="@"/>
    </dxf>
    <dxf>
      <numFmt numFmtId="30" formatCode="@"/>
    </dxf>
    <dxf>
      <numFmt numFmtId="30" formatCode="@"/>
    </dxf>
    <dxf>
      <numFmt numFmtId="2" formatCode="0.00"/>
    </dxf>
    <dxf>
      <numFmt numFmtId="2" formatCode="0.00"/>
    </dxf>
    <dxf>
      <numFmt numFmtId="0" formatCode="General"/>
    </dxf>
    <dxf>
      <numFmt numFmtId="0" formatCode="General"/>
    </dxf>
    <dxf>
      <numFmt numFmtId="30" formatCode="@"/>
    </dxf>
    <dxf>
      <numFmt numFmtId="30" formatCode="@"/>
    </dxf>
    <dxf>
      <numFmt numFmtId="30" formatCode="@"/>
    </dxf>
    <dxf>
      <numFmt numFmtId="30" formatCode="@"/>
    </dxf>
    <dxf>
      <numFmt numFmtId="1" formatCode="0"/>
    </dxf>
    <dxf>
      <numFmt numFmtId="1" formatCode="0"/>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font>
        <strike val="0"/>
        <outline val="0"/>
        <shadow val="0"/>
        <u val="none"/>
        <vertAlign val="baseline"/>
        <sz val="12"/>
        <color theme="1"/>
        <name val="Calibri"/>
        <family val="2"/>
        <scheme val="minor"/>
      </font>
      <alignment textRotation="0" wrapText="1" indent="0" justifyLastLine="0" shrinkToFit="0" readingOrder="0"/>
    </dxf>
    <dxf>
      <font>
        <strike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right" vertical="center" textRotation="0" wrapText="1" indent="0" justifyLastLine="0" shrinkToFit="0" readingOrder="0"/>
    </dxf>
    <dxf>
      <border outline="0">
        <top style="medium">
          <color indexed="64"/>
        </top>
      </border>
    </dxf>
    <dxf>
      <font>
        <strike val="0"/>
        <outline val="0"/>
        <shadow val="0"/>
        <u val="none"/>
        <vertAlign val="baseline"/>
        <sz val="12"/>
        <color theme="1"/>
        <name val="Calibri"/>
        <family val="2"/>
        <scheme val="minor"/>
      </font>
      <alignment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7"/>
        </patternFill>
      </fill>
      <alignment horizontal="center" vertical="bottom" textRotation="0" wrapText="0" indent="0" justifyLastLine="0" shrinkToFit="0" readingOrder="0"/>
    </dxf>
    <dxf>
      <font>
        <strike val="0"/>
        <outline val="0"/>
        <shadow val="0"/>
        <u val="none"/>
        <vertAlign val="baseline"/>
        <sz val="12"/>
        <name val="Calibri"/>
        <family val="2"/>
        <scheme val="minor"/>
      </font>
      <alignment horizontal="general" vertical="center" textRotation="0" wrapText="1" indent="0" justifyLastLine="0" shrinkToFit="0" readingOrder="0"/>
    </dxf>
    <dxf>
      <font>
        <strike val="0"/>
        <outline val="0"/>
        <shadow val="0"/>
        <u val="none"/>
        <vertAlign val="baseline"/>
        <sz val="12"/>
        <name val="Calibri"/>
        <family val="2"/>
        <scheme val="minor"/>
      </font>
      <alignment horizontal="general" vertical="center" textRotation="0" wrapText="1" indent="0" justifyLastLine="0" shrinkToFit="0" readingOrder="0"/>
    </dxf>
    <dxf>
      <font>
        <b/>
        <strike val="0"/>
        <outline val="0"/>
        <shadow val="0"/>
        <u val="none"/>
        <vertAlign val="baseline"/>
        <sz val="12"/>
        <name val="Calibri"/>
        <family val="2"/>
        <scheme val="minor"/>
      </font>
      <alignment horizontal="right" vertical="center" textRotation="0" wrapText="1" indent="0" justifyLastLine="0" shrinkToFit="0" readingOrder="0"/>
    </dxf>
    <dxf>
      <border outline="0">
        <top style="medium">
          <color indexed="64"/>
        </top>
      </border>
    </dxf>
    <dxf>
      <font>
        <strike val="0"/>
        <outline val="0"/>
        <shadow val="0"/>
        <u val="none"/>
        <vertAlign val="baseline"/>
        <sz val="12"/>
        <name val="Calibri"/>
        <family val="2"/>
        <scheme val="minor"/>
      </font>
      <alignment horizontal="general"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7"/>
        </patternFill>
      </fill>
      <alignment horizontal="center" vertical="bottom" textRotation="0" wrapText="0" indent="0" justifyLastLine="0" shrinkToFit="0" readingOrder="0"/>
    </dxf>
    <dxf>
      <font>
        <strike val="0"/>
        <outline val="0"/>
        <shadow val="0"/>
        <u val="none"/>
        <vertAlign val="baseline"/>
        <sz val="12"/>
        <name val="Arial"/>
        <family val="2"/>
        <scheme val="none"/>
      </font>
      <numFmt numFmtId="2" formatCode="0.00"/>
      <fill>
        <patternFill patternType="solid">
          <fgColor indexed="64"/>
          <bgColor theme="2"/>
        </patternFill>
      </fill>
      <alignment horizontal="right"/>
      <border diagonalUp="0" diagonalDown="0">
        <left style="thin">
          <color theme="1" tint="0.499984740745262"/>
        </left>
        <right/>
        <top style="thin">
          <color theme="1" tint="0.499984740745262"/>
        </top>
        <bottom style="thin">
          <color theme="1" tint="0.499984740745262"/>
        </bottom>
        <vertical/>
        <horizontal/>
      </border>
    </dxf>
    <dxf>
      <font>
        <strike val="0"/>
        <outline val="0"/>
        <shadow val="0"/>
        <u val="none"/>
        <vertAlign val="baseline"/>
        <sz val="12"/>
        <name val="Arial"/>
        <family val="2"/>
        <scheme val="none"/>
      </font>
      <numFmt numFmtId="2" formatCode="0.00"/>
      <fill>
        <patternFill patternType="solid">
          <fgColor indexed="64"/>
          <bgColor theme="2"/>
        </patternFill>
      </fill>
      <border diagonalUp="0" diagonalDown="0">
        <left style="thin">
          <color theme="1" tint="0.499984740745262"/>
        </left>
        <right/>
        <top style="thin">
          <color theme="1" tint="0.499984740745262"/>
        </top>
        <bottom style="thin">
          <color theme="1" tint="0.499984740745262"/>
        </bottom>
      </border>
    </dxf>
    <dxf>
      <font>
        <strike val="0"/>
        <outline val="0"/>
        <shadow val="0"/>
        <u val="none"/>
        <vertAlign val="baseline"/>
        <sz val="12"/>
        <name val="Arial"/>
        <family val="2"/>
        <scheme val="none"/>
      </font>
      <numFmt numFmtId="2" formatCode="0.00"/>
      <fill>
        <patternFill patternType="solid">
          <fgColor indexed="64"/>
          <bgColor theme="2"/>
        </patternFill>
      </fill>
      <border diagonalUp="0" diagonalDown="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2"/>
        <name val="Arial"/>
        <family val="2"/>
        <scheme val="none"/>
      </font>
      <numFmt numFmtId="2" formatCode="0.00"/>
      <border diagonalUp="0" diagonalDown="0">
        <left style="thin">
          <color theme="1" tint="0.499984740745262"/>
        </left>
        <right style="thin">
          <color theme="1" tint="0.499984740745262"/>
        </right>
        <top style="thin">
          <color theme="1" tint="0.499984740745262"/>
        </top>
        <bottom style="thin">
          <color theme="1" tint="0.499984740745262"/>
        </bottom>
      </border>
      <protection locked="0" hidden="0"/>
    </dxf>
    <dxf>
      <font>
        <strike val="0"/>
        <outline val="0"/>
        <shadow val="0"/>
        <u val="none"/>
        <vertAlign val="baseline"/>
        <sz val="12"/>
        <name val="Arial"/>
        <family val="2"/>
        <scheme val="none"/>
      </font>
      <fill>
        <patternFill patternType="solid">
          <fgColor indexed="64"/>
          <bgColor theme="1" tint="0.34998626667073579"/>
        </patternFill>
      </fill>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2"/>
        <name val="Arial"/>
        <family val="2"/>
        <scheme val="none"/>
      </font>
      <numFmt numFmtId="2" formatCode="0.00"/>
      <alignment horizontal="right" vertical="bottom"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border>
      <protection locked="0" hidden="0"/>
    </dxf>
    <dxf>
      <font>
        <strike val="0"/>
        <outline val="0"/>
        <shadow val="0"/>
        <u val="none"/>
        <vertAlign val="baseline"/>
        <sz val="12"/>
        <name val="Arial"/>
        <family val="2"/>
        <scheme val="none"/>
      </font>
      <numFmt numFmtId="1" formatCode="0"/>
      <alignment horizontal="right" vertical="bottom" textRotation="0" wrapText="0"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protection locked="0" hidden="0"/>
    </dxf>
    <dxf>
      <font>
        <strike val="0"/>
        <outline val="0"/>
        <shadow val="0"/>
        <u val="none"/>
        <vertAlign val="baseline"/>
        <sz val="12"/>
        <name val="Arial"/>
        <family val="2"/>
        <scheme val="none"/>
      </font>
      <numFmt numFmtId="30" formatCode="@"/>
      <alignment horizontal="left" vertical="bottom" textRotation="0" wrapText="0"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protection locked="0" hidden="0"/>
    </dxf>
    <dxf>
      <font>
        <strike val="0"/>
        <outline val="0"/>
        <shadow val="0"/>
        <u val="none"/>
        <vertAlign val="baseline"/>
        <sz val="12"/>
        <name val="Arial"/>
        <family val="2"/>
        <scheme val="none"/>
      </font>
      <numFmt numFmtId="164" formatCode="0.000"/>
      <alignment horizontal="left" vertical="bottom" textRotation="0" wrapText="0" indent="0" justifyLastLine="0" shrinkToFit="0" readingOrder="0"/>
      <border diagonalUp="0" diagonalDown="0" outline="0">
        <left/>
        <right style="thin">
          <color theme="1" tint="0.499984740745262"/>
        </right>
        <top style="thin">
          <color theme="1" tint="0.499984740745262"/>
        </top>
        <bottom style="thin">
          <color theme="1" tint="0.499984740745262"/>
        </bottom>
      </border>
      <protection locked="0" hidden="0"/>
    </dxf>
    <dxf>
      <border>
        <top style="thin">
          <color theme="1" tint="0.499984740745262"/>
        </top>
      </border>
    </dxf>
    <dxf>
      <border diagonalUp="0" diagonalDown="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2"/>
        <name val="Arial"/>
        <family val="2"/>
        <scheme val="none"/>
      </font>
    </dxf>
    <dxf>
      <border>
        <bottom style="thin">
          <color theme="1" tint="0.499984740745262"/>
        </bottom>
      </border>
    </dxf>
    <dxf>
      <font>
        <strike val="0"/>
        <outline val="0"/>
        <shadow val="0"/>
        <u val="none"/>
        <vertAlign val="baseline"/>
        <sz val="12"/>
        <color auto="1"/>
        <name val="Arial"/>
        <family val="2"/>
        <scheme val="none"/>
      </font>
      <border diagonalUp="0" diagonalDown="0" outline="0">
        <left style="thin">
          <color theme="1" tint="0.499984740745262"/>
        </left>
        <right style="thin">
          <color theme="1" tint="0.499984740745262"/>
        </right>
        <top/>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right/>
        <top/>
        <bottom/>
      </border>
    </dxf>
    <dxf>
      <font>
        <b/>
        <i val="0"/>
        <strike val="0"/>
        <condense val="0"/>
        <extend val="0"/>
        <outline val="0"/>
        <shadow val="0"/>
        <u val="none"/>
        <vertAlign val="baseline"/>
        <sz val="12"/>
        <color theme="1" tint="0.249977111117893"/>
        <name val="Arial"/>
        <family val="2"/>
        <scheme val="none"/>
      </font>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fgColor indexed="64"/>
          <bgColor theme="0"/>
        </patternFill>
      </fill>
    </dxf>
    <dxf>
      <font>
        <strike val="0"/>
        <outline val="0"/>
        <shadow val="0"/>
        <u val="none"/>
        <vertAlign val="baseline"/>
        <sz val="12"/>
        <name val="Arial"/>
        <family val="2"/>
        <scheme val="none"/>
      </font>
      <fill>
        <patternFill>
          <fgColor indexed="64"/>
          <bgColor theme="0"/>
        </patternFill>
      </fill>
    </dxf>
  </dxfs>
  <tableStyles count="2" defaultTableStyle="TableStyleMedium2" defaultPivotStyle="PivotStyleLight16">
    <tableStyle name="Table Style 1" pivot="0" count="0" xr9:uid="{86CCA4B8-5A45-42C0-AD90-5AC1D8138A0B}"/>
    <tableStyle name="Table Style 2" pivot="0" count="0" xr9:uid="{C4D27D0B-6261-4C65-A891-BA322DB636F4}"/>
  </tableStyles>
  <colors>
    <mruColors>
      <color rgb="FFE60000"/>
      <color rgb="FFFFE7E7"/>
      <color rgb="FFCC0000"/>
      <color rgb="FFDDEBF7"/>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hyperlink" Target="mailto:Finance-ManualTransaction-Service@acuitybrands.com?subject=Manual%20Transaction%20Request&amp;body=Please%20attach%20your%20Manual%20Transaction%20Request%20%22xlsx%22%20Excel%20file%20to%20this%20email%20before%20sending.%20Additional%20Instructions:%20(1)%20Do%20not%20include%20any%20additional%20%22xlsx%22%20files%20other%20than%20the%20Manual%20Transaction%20Request%20file.%20However,%20you%20may%20attach%20other%20files%20to%20this%20email%20as%20supporting%20backup%20documentation%20-%20only%20%22.pdf%22%20and%20%22.msg%22%20file%20types%20are%20supported,%20other%20types%20will%20not%20be%20processed.%20(2)%20Do%20not%20change%20the%20body%20of%20this%20email%20and%20add%20comments.%20This%20is%20an%20automated%20mailbox%20and%20any%20additional%20message%20written%20here%20will%20not%20be%20seen."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217546</xdr:rowOff>
    </xdr:from>
    <xdr:to>
      <xdr:col>1</xdr:col>
      <xdr:colOff>1826622</xdr:colOff>
      <xdr:row>1</xdr:row>
      <xdr:rowOff>255881</xdr:rowOff>
    </xdr:to>
    <xdr:pic>
      <xdr:nvPicPr>
        <xdr:cNvPr id="4" name="Picture 3">
          <a:extLst>
            <a:ext uri="{FF2B5EF4-FFF2-40B4-BE49-F238E27FC236}">
              <a16:creationId xmlns:a16="http://schemas.microsoft.com/office/drawing/2014/main" id="{6506E94F-EA98-4F5D-9D59-52088229A5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6296" y="217546"/>
          <a:ext cx="1821860" cy="258704"/>
        </a:xfrm>
        <a:prstGeom prst="rect">
          <a:avLst/>
        </a:prstGeom>
      </xdr:spPr>
    </xdr:pic>
    <xdr:clientData/>
  </xdr:twoCellAnchor>
  <xdr:twoCellAnchor>
    <xdr:from>
      <xdr:col>7</xdr:col>
      <xdr:colOff>227541</xdr:colOff>
      <xdr:row>49</xdr:row>
      <xdr:rowOff>868890</xdr:rowOff>
    </xdr:from>
    <xdr:to>
      <xdr:col>9</xdr:col>
      <xdr:colOff>1285345</xdr:colOff>
      <xdr:row>49</xdr:row>
      <xdr:rowOff>1325032</xdr:rowOff>
    </xdr:to>
    <xdr:sp macro="" textlink="">
      <xdr:nvSpPr>
        <xdr:cNvPr id="2" name="Rectangle: Rounded Corners 1" descr="Create an email to attach this document to and send.">
          <a:hlinkClick xmlns:r="http://schemas.openxmlformats.org/officeDocument/2006/relationships" r:id="rId2"/>
          <a:extLst>
            <a:ext uri="{FF2B5EF4-FFF2-40B4-BE49-F238E27FC236}">
              <a16:creationId xmlns:a16="http://schemas.microsoft.com/office/drawing/2014/main" id="{588977E0-7252-4678-B793-9255B7007043}"/>
            </a:ext>
            <a:ext uri="{147F2762-F138-4A5C-976F-8EAC2B608ADB}">
              <a16:predDERef xmlns:a16="http://schemas.microsoft.com/office/drawing/2014/main" pred="{6506E94F-EA98-4F5D-9D59-52088229A536}"/>
            </a:ext>
          </a:extLst>
        </xdr:cNvPr>
        <xdr:cNvSpPr/>
      </xdr:nvSpPr>
      <xdr:spPr>
        <a:xfrm>
          <a:off x="10314516" y="13965765"/>
          <a:ext cx="4239154" cy="456142"/>
        </a:xfrm>
        <a:prstGeom prst="roundRect">
          <a:avLst/>
        </a:prstGeom>
        <a:gradFill flip="none" rotWithShape="1">
          <a:gsLst>
            <a:gs pos="0">
              <a:schemeClr val="tx1">
                <a:lumMod val="70000"/>
                <a:lumOff val="30000"/>
              </a:schemeClr>
            </a:gs>
            <a:gs pos="49000">
              <a:srgbClr val="383636"/>
            </a:gs>
            <a:gs pos="24000">
              <a:schemeClr val="tx1"/>
            </a:gs>
            <a:gs pos="100000">
              <a:schemeClr val="bg2">
                <a:lumMod val="50000"/>
              </a:schemeClr>
            </a:gs>
          </a:gsLst>
          <a:lin ang="16200000" scaled="1"/>
          <a:tileRect/>
        </a:gradFill>
        <a:ln>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600"/>
            <a:t>Generate</a:t>
          </a:r>
          <a:r>
            <a:rPr lang="en-US" sz="1600" baseline="0"/>
            <a:t> an email for me to attach this file*</a:t>
          </a:r>
          <a:endParaRPr lang="en-US" sz="16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5D91AA-681D-4A80-859E-1211BA85E5A1}" name="tblRequestDetails" displayName="tblRequestDetails" ref="B10:C22" headerRowCount="0" totalsRowShown="0" headerRowDxfId="109" dataDxfId="108">
  <tableColumns count="2">
    <tableColumn id="1" xr3:uid="{2759D611-1884-4E56-9182-58AC3866DB99}" name="Column1" headerRowDxfId="107" dataDxfId="106"/>
    <tableColumn id="2" xr3:uid="{A18973CA-5B64-4E68-8C98-B4CC00533D04}" name="Column2" headerRowDxfId="105" dataDxfId="104"/>
  </tableColumns>
  <tableStyleInfo name="Table Style 1" showFirstColumn="1"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C60541E-2095-40ED-95AA-7AEE89D4A1C9}" name="tblLines" displayName="tblLines" ref="B26:J46" totalsRowShown="0" headerRowDxfId="103" dataDxfId="101" headerRowBorderDxfId="102" tableBorderDxfId="100" totalsRowBorderDxfId="99">
  <autoFilter ref="B26:J46" xr:uid="{DD142A0A-6FCA-483A-98AA-DA559BBDA0DD}"/>
  <tableColumns count="9">
    <tableColumn id="1" xr3:uid="{26BCDB16-6EAA-4A57-8089-34C10AB60586}" name="LIT LN" dataDxfId="98"/>
    <tableColumn id="2" xr3:uid="{F9E17184-7DAF-4E28-BE8B-40E1688638BE}" name="CI CODE" dataDxfId="97"/>
    <tableColumn id="3" xr3:uid="{0E042742-152F-4AAD-8AAE-A46A64CA31DD}" name="QTY" dataDxfId="96"/>
    <tableColumn id="4" xr3:uid="{09A25086-072A-4288-9B51-749839EE8405}" name="DSP" dataDxfId="95"/>
    <tableColumn id="11" xr3:uid="{743C9FB7-26E4-46E2-9172-5059C00DEA91}" name="Divider" dataDxfId="94"/>
    <tableColumn id="13" xr3:uid="{E8C524D3-732B-4562-BB25-10A3F953D394}" name="RNC" dataDxfId="93"/>
    <tableColumn id="14" xr3:uid="{15CE52E6-F14A-471D-BBA1-3B1395F567BD}" name="Commission Total" dataDxfId="92">
      <calculatedColumnFormula>IF(tblLines[[#This Row],[RNC]] = 0, 0, IF(ISNUMBER(SEARCH("Credit",$C$10 )), ((tblLines[[#This Row],[DSP]]-tblLines[[#This Row],[RNC]])*tblLines[[#This Row],[QTY]])*-1,  ((tblLines[[#This Row],[DSP]]-tblLines[[#This Row],[RNC]])*tblLines[[#This Row],[QTY]])))</calculatedColumnFormula>
    </tableColumn>
    <tableColumn id="15" xr3:uid="{5006A1C6-21F4-49E8-A886-F6832E30A38B}" name="Distributor Total" dataDxfId="91">
      <calculatedColumnFormula xml:space="preserve"> IF(ISNUMBER(SEARCH("Credit",$C$10 )), (tblLines[[#This Row],[DSP]]*tblLines[[#This Row],[QTY]]*-1),  (tblLines[[#This Row],[DSP]]*tblLines[[#This Row],[QTY]]))</calculatedColumnFormula>
    </tableColumn>
    <tableColumn id="8" xr3:uid="{95A6EC1A-89E5-4F6C-AA41-042483D63C7A}" name="Unit Commission" dataDxfId="90">
      <calculatedColumnFormula>IF(tblLines[[#This Row],[QTY]]="","0.00", (tblLines[[#This Row],[Commission Total]]/tblLines[[#This Row],[QTY]]))</calculatedColumnFormula>
    </tableColumn>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37A4272-534F-43CA-B12D-66A832E198D8}" name="tblCreditExplanations" displayName="tblCreditExplanations" ref="A3:C17" totalsRowShown="0" headerRowDxfId="89" dataDxfId="87" headerRowBorderDxfId="88" tableBorderDxfId="86">
  <autoFilter ref="A3:C17" xr:uid="{037A4272-534F-43CA-B12D-66A832E198D8}"/>
  <tableColumns count="3">
    <tableColumn id="1" xr3:uid="{6AEF1B1B-3128-4BE2-9CBB-8D50DE095099}" name="CREDIT REASON CODE" dataDxfId="85"/>
    <tableColumn id="2" xr3:uid="{79E40FCA-4CE0-4425-9EAF-EF4BD577B940}" name="REASON INSTRUCTIONS" dataDxfId="84"/>
    <tableColumn id="3" xr3:uid="{05937806-5340-478B-97ED-11D6382B5832}" name="SUBMISSION REQUIREMENTS" dataDxfId="83"/>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1B7551E-5749-4B5F-AD1C-132AA62F364C}" name="tblInvoiceExplanations" displayName="tblInvoiceExplanations" ref="A19:C21" totalsRowShown="0" headerRowDxfId="82" dataDxfId="80" headerRowBorderDxfId="81" tableBorderDxfId="79">
  <autoFilter ref="A19:C21" xr:uid="{21B7551E-5749-4B5F-AD1C-132AA62F364C}"/>
  <tableColumns count="3">
    <tableColumn id="1" xr3:uid="{48C9CB3D-DB1D-4C36-A3B2-52AD7274064F}" name="INVOICE REASON CODE" dataDxfId="78"/>
    <tableColumn id="2" xr3:uid="{536AE82A-BB86-41A3-B248-158BCD46DAB3}" name="INVOICE REASON INSTRUCTIONS" dataDxfId="77"/>
    <tableColumn id="3" xr3:uid="{BCA97B49-3E69-4EDB-B6D2-C3A6D1C18387}" name="SUBMISSION REQUIREMENTS" dataDxfId="76"/>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06584D-DCF1-4B4E-BFC7-20EAF1FC8793}" name="tblRequestSummary" displayName="tblRequestSummary" ref="A1:AD2" totalsRowShown="0">
  <autoFilter ref="A1:AD2" xr:uid="{E7DDE6EF-F2AB-4BCF-942B-57E17C389AA1}"/>
  <tableColumns count="30">
    <tableColumn id="23" xr3:uid="{4077C0DA-E43B-4AE5-B0A5-FB0AB900F5C1}" name="PowerAutomateKey"/>
    <tableColumn id="1" xr3:uid="{8C71CDAD-FA0E-4F7E-9D9F-4452BD55CE2D}" name="ContactName" dataDxfId="75" totalsRowDxfId="74">
      <calculatedColumnFormula>IF(ISNUMBER(SEARCH($A$5,RequestEntry!$C$7)),"",RequestEntry!$C$7)</calculatedColumnFormula>
    </tableColumn>
    <tableColumn id="25" xr3:uid="{457F1545-1986-4B4C-A370-223AD356B623}" name="ContactPhone" dataDxfId="73" totalsRowDxfId="72">
      <calculatedColumnFormula>IF(ISNUMBER(SEARCH($A$5,RequestEntry!$C$8)),"",RequestEntry!$C$8)</calculatedColumnFormula>
    </tableColumn>
    <tableColumn id="17" xr3:uid="{5E427FBE-7DB5-47D0-90A6-068619727BAE}" name="ContactEmail" dataDxfId="71" totalsRowDxfId="70">
      <calculatedColumnFormula>IF(ISNUMBER(SEARCH($A$5,RequestEntry!$C$9)),"",RequestEntry!$C$9)</calculatedColumnFormula>
    </tableColumn>
    <tableColumn id="16" xr3:uid="{9E7161B7-8FB1-4454-8B23-415EAC2EA47C}" name="RequestType" dataDxfId="69" totalsRowDxfId="68">
      <calculatedColumnFormula>IF(ISNUMBER(SEARCH($A$4,RequestEntry!$C$10)),"",RequestEntry!$C$10)</calculatedColumnFormula>
    </tableColumn>
    <tableColumn id="21" xr3:uid="{8E0873A7-5B94-4886-89AD-DFB453637F0A}" name="ProductType" dataDxfId="67" totalsRowDxfId="66">
      <calculatedColumnFormula>IF(ISNUMBER(SEARCH($A$4,RequestEntry!$C$11)),"",RequestEntry!$C$11)</calculatedColumnFormula>
    </tableColumn>
    <tableColumn id="2" xr3:uid="{1D81BADC-B113-4EED-9000-8936589F1BD9}" name="RequestCurrency" dataDxfId="65" totalsRowDxfId="64">
      <calculatedColumnFormula>IF(ISNUMBER(SEARCH($A$4,RequestEntry!$C$12)),"",RequestEntry!$C$12)</calculatedColumnFormula>
    </tableColumn>
    <tableColumn id="3" xr3:uid="{41187F44-D6AA-414C-AB21-1F9142244727}" name="RequestReason" dataDxfId="63" totalsRowDxfId="62">
      <calculatedColumnFormula>IF(ISNUMBER(SEARCH($A$4,RequestEntry!$C$13)),"",RequestEntry!$C$13)</calculatedColumnFormula>
    </tableColumn>
    <tableColumn id="4" xr3:uid="{9CFC6883-6420-41DD-8A4A-75173BD6B742}" name="AgentSalesperson" dataDxfId="61" totalsRowDxfId="60">
      <calculatedColumnFormula>IF(ISNUMBER(SEARCH($A$5,RequestEntry!$C$14)),"",RequestEntry!$C$14)</calculatedColumnFormula>
    </tableColumn>
    <tableColumn id="5" xr3:uid="{73B09EE6-5130-442A-A436-763CDB1A1E8A}" name="CustSellNumber" dataDxfId="59" totalsRowDxfId="58">
      <calculatedColumnFormula>IF(ISNUMBER(SEARCH($A$5,RequestEntry!$C$15)),"",RequestEntry!$C$15)</calculatedColumnFormula>
    </tableColumn>
    <tableColumn id="6" xr3:uid="{94F55F20-A22C-4AD9-A31C-6C2CA8ACA9FD}" name="OrderNumber" dataDxfId="57" totalsRowDxfId="56">
      <calculatedColumnFormula>IF(ISNUMBER(SEARCH($A$5,RequestEntry!$C$16)),"",RequestEntry!$C$16)</calculatedColumnFormula>
    </tableColumn>
    <tableColumn id="29" xr3:uid="{97DA1B03-4984-41AD-AFA6-ACCCA7F548C6}" name="NatAccount" dataDxfId="55" totalsRowDxfId="54">
      <calculatedColumnFormula>IF(ISNUMBER(SEARCH($A$5,RequestEntry!$C$17)),"",RequestEntry!$C$17)</calculatedColumnFormula>
    </tableColumn>
    <tableColumn id="7" xr3:uid="{35141AEC-B74B-4C99-87C7-8D1B79468A03}" name="PONumber" dataDxfId="53" totalsRowDxfId="52">
      <calculatedColumnFormula>IF(ISNUMBER(SEARCH($A$5,RequestEntry!$C$18)),"",RequestEntry!$C$18)</calculatedColumnFormula>
    </tableColumn>
    <tableColumn id="8" xr3:uid="{22C496F9-B0E9-4512-930C-C40A7316F64F}" name="RANumber" dataDxfId="51" totalsRowDxfId="50">
      <calculatedColumnFormula>IF(ISNUMBER(SEARCH($A$5,RequestEntry!$C$19)),"",RequestEntry!$C$19)</calculatedColumnFormula>
    </tableColumn>
    <tableColumn id="9" xr3:uid="{0F283874-9DA0-4D3B-B39E-EF2A2EF6E033}" name="GLNumber" dataDxfId="49" totalsRowDxfId="48">
      <calculatedColumnFormula>IF(ISNUMBER(SEARCH($A$5,RequestEntry!$C$20)),"",RequestEntry!$C$20)</calculatedColumnFormula>
    </tableColumn>
    <tableColumn id="10" xr3:uid="{EF1548F8-B824-41FE-8A3E-EB7D02CB94B9}" name="TotalComm">
      <calculatedColumnFormula>RequestEntry!$C$21</calculatedColumnFormula>
    </tableColumn>
    <tableColumn id="11" xr3:uid="{2607C8A5-4C25-4745-88C0-2B63E81A80F9}" name="TotalCredit">
      <calculatedColumnFormula>RequestEntry!$C$22</calculatedColumnFormula>
    </tableColumn>
    <tableColumn id="12" xr3:uid="{B40B6DDA-C9A6-4138-9B09-BF10FB5C063F}" name="LineCount" dataDxfId="47" totalsRowDxfId="46">
      <calculatedColumnFormula>IF(RequestEntry!G19 = "Yes", 1,  COUNTIF(tblLines[QTY],"&lt;&gt;"&amp;""))</calculatedColumnFormula>
    </tableColumn>
    <tableColumn id="15" xr3:uid="{74A85112-C032-417C-AF44-68D83867F948}" name="SubmissionComments" dataDxfId="45" totalsRowDxfId="44">
      <calculatedColumnFormula>IF(ISNUMBER(SEARCH($A$7,RequestEntry!$F$8)),"",RequestEntry!$F$8)</calculatedColumnFormula>
    </tableColumn>
    <tableColumn id="19" xr3:uid="{5A1BA219-EFB8-4A57-BAE0-DB301554AB13}" name="CIP" dataDxfId="43" totalsRowDxfId="42">
      <calculatedColumnFormula>IF(RequestEntry!$G$19="No", "N", "Y")</calculatedColumnFormula>
    </tableColumn>
    <tableColumn id="26" xr3:uid="{C1BFC55A-5A23-4255-A9C6-31626AD9270C}" name="CIPDistributorAmount" dataDxfId="41" totalsRowDxfId="40">
      <calculatedColumnFormula>RequestEntry!$G$20</calculatedColumnFormula>
    </tableColumn>
    <tableColumn id="27" xr3:uid="{66E0FBEA-EFE5-42EA-AE7F-A1F133F86888}" name="CIPCommissionDeduction" dataDxfId="39" totalsRowDxfId="38">
      <calculatedColumnFormula>RequestEntry!$G$21</calculatedColumnFormula>
    </tableColumn>
    <tableColumn id="30" xr3:uid="{8E988B53-95F5-4E85-BC19-0EABAEF3E978}" name="Split" dataDxfId="37">
      <calculatedColumnFormula>IF(RequestEntry!$I$19="No", "N", "Y")</calculatedColumnFormula>
    </tableColumn>
    <tableColumn id="24" xr3:uid="{ECCE65B3-0B13-4D87-ADA3-EB04F0C3738E}" name="SplitAgency1">
      <calculatedColumnFormula>IF(ISNUMBER(SEARCH($A$5,RequestEntry!$I$20)),"",RequestEntry!$I$20)</calculatedColumnFormula>
    </tableColumn>
    <tableColumn id="22" xr3:uid="{9533DC5F-C8AE-4C44-BFD9-2CBCA61E0BE2}" name="SplitAgency1Amount">
      <calculatedColumnFormula>IF(_xlfn.NUMBERVALUE(RequestEntry!$J$20)=0,"", _xlfn.NUMBERVALUE(RequestEntry!$J$20)*100)</calculatedColumnFormula>
    </tableColumn>
    <tableColumn id="18" xr3:uid="{D3B95EDF-1EA5-4CB4-B63F-F91F2808ADAB}" name="SplitAgency2">
      <calculatedColumnFormula>IF(ISNUMBER(SEARCH($A$5,RequestEntry!$I$21)),"",RequestEntry!$I$21)</calculatedColumnFormula>
    </tableColumn>
    <tableColumn id="20" xr3:uid="{8BD8A39B-4712-4E03-B389-E941CED8194D}" name="SplitAgency2Amount">
      <calculatedColumnFormula>IF(_xlfn.NUMBERVALUE(RequestEntry!$J$21)=0,"", _xlfn.NUMBERVALUE(RequestEntry!$J$21)*100)</calculatedColumnFormula>
    </tableColumn>
    <tableColumn id="14" xr3:uid="{6CE7F0FE-34F7-487F-9DB1-930196BEE859}" name="CCEmail1" dataDxfId="36" totalsRowDxfId="35">
      <calculatedColumnFormula>IF(ISNUMBER(SEARCH($A$5,RequestEntry!$G$15)),"", IF(ISBLANK(RequestEntry!$G$15), "", RequestEntry!$G$15))</calculatedColumnFormula>
    </tableColumn>
    <tableColumn id="13" xr3:uid="{8F1A3D1A-6791-4ADF-86E4-36BBEAA71E8E}" name="CCEmail2" dataDxfId="34" totalsRowDxfId="33">
      <calculatedColumnFormula>IF(ISNUMBER(SEARCH($A$5,RequestEntry!$G$16)),"", IF(ISBLANK(RequestEntry!$G$16), "", RequestEntry!$G$16))</calculatedColumnFormula>
    </tableColumn>
    <tableColumn id="28" xr3:uid="{A29D7963-8C17-461A-9780-43512032491B}" name="TemplateVersion" dataDxfId="3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03FBCDD-A8C8-4031-AACB-BFE6619A7297}" name="tblABLCredit" displayName="tblABLCredit" ref="A3:A20" totalsRowShown="0" headerRowDxfId="31" dataDxfId="30">
  <autoFilter ref="A3:A20" xr:uid="{603FBCDD-A8C8-4031-AACB-BFE6619A7297}"/>
  <tableColumns count="1">
    <tableColumn id="1" xr3:uid="{D9F70423-E44B-4F69-B868-ED151CD05DF2}" name="ABL Credit" dataDxfId="29"/>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B2A6C2A-70BB-4A38-8810-9EDFBDACEFB6}" name="tblBusinessType" displayName="tblBusinessType" ref="F3:F12" totalsRowShown="0" headerRowDxfId="28" dataDxfId="27">
  <autoFilter ref="F3:F12" xr:uid="{9B2A6C2A-70BB-4A38-8810-9EDFBDACEFB6}"/>
  <tableColumns count="1">
    <tableColumn id="1" xr3:uid="{52C06F4F-7FD9-44B6-9CD3-195154856FFF}" name="BusinessType" dataDxfId="26"/>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D1251E7-942E-4D66-81B3-542989E70758}" name="tblABLInvoice" displayName="tblABLInvoice" ref="B3:B5" totalsRowShown="0" headerRowDxfId="25" dataDxfId="24">
  <autoFilter ref="B3:B5" xr:uid="{FD1251E7-942E-4D66-81B3-542989E70758}"/>
  <tableColumns count="1">
    <tableColumn id="1" xr3:uid="{04014443-EAF9-46A4-8671-3EB38616DA35}" name="ABL Invoice" dataDxfId="23"/>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orms.office.com/Pages/ResponsePage.aspx?id=lr6tyk4CZ0-C7Pso_1PRbR_qTW7JIE1EjVN9bGylk1lUM1ZMMU5JOUoxTjlRVzJDVklFUllVVk82MCQlQCN0PWcu" TargetMode="External"/><Relationship Id="rId1" Type="http://schemas.openxmlformats.org/officeDocument/2006/relationships/hyperlink" Target="https://forms.office.com/Pages/ResponsePage.aspx?id=lr6tyk4CZ0-C7Pso_1PRbR_qTW7JIE1EjVN9bGylk1lUM1ZMMU5JOUoxTjlRVzJDVklFUllVVk82MCQlQCN0PWcu" TargetMode="Externa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5.bin"/><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9C6EE-F882-4C98-9E36-278D1C783C7C}">
  <sheetPr codeName="Sheet1"/>
  <dimension ref="A1:O53"/>
  <sheetViews>
    <sheetView tabSelected="1" zoomScale="50" zoomScaleNormal="50" workbookViewId="0">
      <selection activeCell="M2" sqref="M2"/>
    </sheetView>
  </sheetViews>
  <sheetFormatPr baseColWidth="10" defaultColWidth="9" defaultRowHeight="15" x14ac:dyDescent="0.2"/>
  <cols>
    <col min="1" max="1" width="7.5" style="1" customWidth="1"/>
    <col min="2" max="2" width="32" style="1" customWidth="1"/>
    <col min="3" max="3" width="40.1640625" style="1" customWidth="1"/>
    <col min="4" max="4" width="9.5" style="1" customWidth="1"/>
    <col min="5" max="5" width="12.5" style="1" customWidth="1"/>
    <col min="6" max="6" width="27.33203125" style="1" customWidth="1"/>
    <col min="7" max="7" width="12.83203125" style="1" customWidth="1"/>
    <col min="8" max="8" width="23" style="1" customWidth="1"/>
    <col min="9" max="9" width="21.5" style="1" customWidth="1"/>
    <col min="10" max="10" width="22.6640625" style="1" customWidth="1"/>
    <col min="11" max="11" width="7.5" style="1" customWidth="1"/>
    <col min="12" max="14" width="9.1640625" customWidth="1"/>
    <col min="15" max="15" width="9.1640625" hidden="1" customWidth="1"/>
    <col min="16" max="16384" width="9" style="1"/>
  </cols>
  <sheetData>
    <row r="1" spans="1:15" ht="15" customHeight="1" x14ac:dyDescent="0.2">
      <c r="A1" s="132" t="s">
        <v>0</v>
      </c>
      <c r="B1" s="133"/>
      <c r="C1" s="133"/>
      <c r="D1" s="133"/>
      <c r="E1" s="133"/>
      <c r="F1" s="133"/>
      <c r="G1" s="133"/>
      <c r="H1" s="133"/>
      <c r="I1" s="133"/>
      <c r="J1" s="133"/>
      <c r="K1" s="134"/>
    </row>
    <row r="2" spans="1:15" ht="37.5" customHeight="1" x14ac:dyDescent="0.2">
      <c r="A2" s="135"/>
      <c r="B2" s="136"/>
      <c r="C2" s="136"/>
      <c r="D2" s="136"/>
      <c r="E2" s="136"/>
      <c r="F2" s="136"/>
      <c r="G2" s="136"/>
      <c r="H2" s="136"/>
      <c r="I2" s="136"/>
      <c r="J2" s="136"/>
      <c r="K2" s="137"/>
    </row>
    <row r="3" spans="1:15" ht="4.5" hidden="1" customHeight="1" x14ac:dyDescent="0.2">
      <c r="A3" s="55"/>
      <c r="B3" s="43"/>
      <c r="C3" s="43"/>
      <c r="D3" s="56"/>
      <c r="E3" s="56"/>
      <c r="F3" s="56"/>
      <c r="G3" s="56"/>
      <c r="H3" s="57"/>
      <c r="I3" s="43"/>
      <c r="J3" s="43"/>
      <c r="K3" s="44"/>
    </row>
    <row r="4" spans="1:15" ht="84" customHeight="1" x14ac:dyDescent="0.2">
      <c r="A4" s="94" t="s">
        <v>1</v>
      </c>
      <c r="B4" s="115" t="s">
        <v>2</v>
      </c>
      <c r="C4" s="115"/>
      <c r="D4" s="115"/>
      <c r="E4" s="115"/>
      <c r="F4" s="115"/>
      <c r="G4" s="115"/>
      <c r="H4" s="115"/>
      <c r="I4" s="115"/>
      <c r="J4" s="115"/>
      <c r="K4" s="91"/>
    </row>
    <row r="5" spans="1:15" ht="17" thickBot="1" x14ac:dyDescent="0.25">
      <c r="A5" s="13"/>
      <c r="B5" s="2"/>
      <c r="C5" s="2"/>
      <c r="D5" s="2"/>
      <c r="E5" s="2"/>
      <c r="F5" s="58"/>
      <c r="G5" s="58"/>
      <c r="H5" s="58"/>
      <c r="I5" s="58"/>
      <c r="J5" s="58"/>
      <c r="K5" s="3"/>
    </row>
    <row r="6" spans="1:15" ht="23.25" customHeight="1" thickBot="1" x14ac:dyDescent="0.25">
      <c r="A6" s="13"/>
      <c r="B6" s="138" t="s">
        <v>3</v>
      </c>
      <c r="C6" s="139"/>
      <c r="D6" s="140"/>
      <c r="E6" s="14"/>
      <c r="F6" s="144" t="s">
        <v>4</v>
      </c>
      <c r="G6" s="145"/>
      <c r="H6" s="145"/>
      <c r="I6" s="146"/>
      <c r="J6" s="90" t="str">
        <f>IF(OR(C10="ABL Invoice",C10="OSRAM Invoice"),"Required", "")</f>
        <v/>
      </c>
      <c r="K6" s="3"/>
    </row>
    <row r="7" spans="1:15" ht="35.75" customHeight="1" x14ac:dyDescent="0.2">
      <c r="A7" s="72"/>
      <c r="B7" s="79" t="s">
        <v>5</v>
      </c>
      <c r="C7" s="75" t="s">
        <v>6</v>
      </c>
      <c r="D7" s="111" t="str">
        <f>IF(C7="Enter your first and last name", CHAR(253), CHAR(254))</f>
        <v>˝</v>
      </c>
      <c r="E7" s="92"/>
      <c r="F7" s="141" t="s">
        <v>7</v>
      </c>
      <c r="G7" s="142"/>
      <c r="H7" s="142"/>
      <c r="I7" s="142"/>
      <c r="J7" s="143"/>
      <c r="K7" s="3"/>
    </row>
    <row r="8" spans="1:15" ht="29.5" customHeight="1" x14ac:dyDescent="0.2">
      <c r="A8" s="72"/>
      <c r="B8" s="80" t="s">
        <v>8</v>
      </c>
      <c r="C8" s="76" t="s">
        <v>9</v>
      </c>
      <c r="D8" s="110" t="str">
        <f>IF(C8="Enter your phone number", CHAR(253), CHAR(254))</f>
        <v>˝</v>
      </c>
      <c r="E8" s="93"/>
      <c r="F8" s="126" t="s">
        <v>10</v>
      </c>
      <c r="G8" s="127"/>
      <c r="H8" s="127"/>
      <c r="I8" s="127"/>
      <c r="J8" s="128"/>
      <c r="K8" s="3"/>
    </row>
    <row r="9" spans="1:15" ht="29.5" customHeight="1" x14ac:dyDescent="0.2">
      <c r="A9" s="72"/>
      <c r="B9" s="80" t="s">
        <v>11</v>
      </c>
      <c r="C9" s="76" t="s">
        <v>12</v>
      </c>
      <c r="D9" s="110" t="str">
        <f>IF(C9="Enter your email address", CHAR(253), CHAR(254))</f>
        <v>˝</v>
      </c>
      <c r="E9" s="92"/>
      <c r="F9" s="126"/>
      <c r="G9" s="127"/>
      <c r="H9" s="127"/>
      <c r="I9" s="127"/>
      <c r="J9" s="128"/>
      <c r="K9" s="3"/>
    </row>
    <row r="10" spans="1:15" ht="29.5" customHeight="1" thickBot="1" x14ac:dyDescent="0.25">
      <c r="A10" s="72"/>
      <c r="B10" s="80" t="s">
        <v>13</v>
      </c>
      <c r="C10" s="76" t="s">
        <v>14</v>
      </c>
      <c r="D10" s="110" t="str">
        <f>IF(C10="Select a credit or invoice type", CHAR(253), CHAR(254))</f>
        <v>˝</v>
      </c>
      <c r="E10" s="92"/>
      <c r="F10" s="129"/>
      <c r="G10" s="130"/>
      <c r="H10" s="130"/>
      <c r="I10" s="130"/>
      <c r="J10" s="131"/>
      <c r="K10" s="3"/>
      <c r="O10" t="s">
        <v>16</v>
      </c>
    </row>
    <row r="11" spans="1:15" ht="35.25" customHeight="1" thickBot="1" x14ac:dyDescent="0.25">
      <c r="A11" s="72"/>
      <c r="B11" s="80" t="s">
        <v>15</v>
      </c>
      <c r="C11" s="76" t="s">
        <v>16</v>
      </c>
      <c r="D11" s="110" t="str">
        <f>IF(C11="Select a product (business) type", CHAR(253), CHAR(254))</f>
        <v>˝</v>
      </c>
      <c r="E11" s="124" t="str">
        <f>IF(tblRequestDetails[[#This Row],[Column2]]="ABM - Acuity Brands Lighting Mexico", "WARNING: You picked ABM as the product type. Please change if this is not a MEXICO order!", "")</f>
        <v/>
      </c>
      <c r="F11" s="117" t="s">
        <v>17</v>
      </c>
      <c r="G11" s="118"/>
      <c r="H11" s="118"/>
      <c r="I11" s="118"/>
      <c r="J11" s="119"/>
      <c r="K11" s="3"/>
      <c r="O11" t="s">
        <v>163</v>
      </c>
    </row>
    <row r="12" spans="1:15" s="17" customFormat="1" ht="29.5" customHeight="1" thickBot="1" x14ac:dyDescent="0.25">
      <c r="A12" s="73"/>
      <c r="B12" s="80" t="s">
        <v>18</v>
      </c>
      <c r="C12" s="77" t="s">
        <v>19</v>
      </c>
      <c r="D12" s="110" t="str">
        <f>IF(C12="Select a transaction currency", CHAR(253), CHAR(254))</f>
        <v>˝</v>
      </c>
      <c r="E12" s="124"/>
      <c r="F12" s="58"/>
      <c r="G12" s="58"/>
      <c r="H12" s="58"/>
      <c r="I12" s="58"/>
      <c r="J12" s="58"/>
      <c r="K12" s="3"/>
      <c r="L12" s="16"/>
      <c r="M12" s="16"/>
      <c r="N12" s="16"/>
      <c r="O12" s="16" t="s">
        <v>165</v>
      </c>
    </row>
    <row r="13" spans="1:15" s="17" customFormat="1" ht="29.5" customHeight="1" thickBot="1" x14ac:dyDescent="0.25">
      <c r="A13" s="73"/>
      <c r="B13" s="80" t="s">
        <v>20</v>
      </c>
      <c r="C13" s="77" t="s">
        <v>21</v>
      </c>
      <c r="D13" s="110" t="str">
        <f>IF(C13="Select a reason",CHAR(253),IF(C13="Select a request type first",CHAR(253),CHAR(254)))</f>
        <v>˝</v>
      </c>
      <c r="E13" s="124"/>
      <c r="F13" s="144" t="s">
        <v>22</v>
      </c>
      <c r="G13" s="145"/>
      <c r="H13" s="145"/>
      <c r="I13" s="145"/>
      <c r="J13" s="146"/>
      <c r="K13" s="3"/>
      <c r="L13" s="16"/>
      <c r="M13" s="16"/>
      <c r="N13" s="16"/>
      <c r="O13" s="16" t="s">
        <v>166</v>
      </c>
    </row>
    <row r="14" spans="1:15" s="17" customFormat="1" ht="33" customHeight="1" x14ac:dyDescent="0.2">
      <c r="A14" s="73"/>
      <c r="B14" s="80" t="s">
        <v>23</v>
      </c>
      <c r="C14" s="77" t="s">
        <v>24</v>
      </c>
      <c r="D14" s="110" t="str">
        <f>IF(C14="Enter agent or salesperson #", CHAR(253), CHAR(254))</f>
        <v>˝</v>
      </c>
      <c r="E14" s="124"/>
      <c r="F14" s="141" t="s">
        <v>25</v>
      </c>
      <c r="G14" s="142"/>
      <c r="H14" s="142"/>
      <c r="I14" s="142"/>
      <c r="J14" s="143"/>
      <c r="K14" s="3"/>
      <c r="L14" s="16"/>
      <c r="M14" s="16"/>
      <c r="N14" s="16"/>
      <c r="O14" s="16" t="s">
        <v>167</v>
      </c>
    </row>
    <row r="15" spans="1:15" s="17" customFormat="1" ht="29.5" customHeight="1" x14ac:dyDescent="0.2">
      <c r="A15" s="73"/>
      <c r="B15" s="80" t="s">
        <v>26</v>
      </c>
      <c r="C15" s="77" t="s">
        <v>27</v>
      </c>
      <c r="D15" s="110" t="str">
        <f>IF(C15="Enter customer account or seller #", CHAR(253), CHAR(254))</f>
        <v>˝</v>
      </c>
      <c r="E15" s="124"/>
      <c r="F15" s="109" t="s">
        <v>28</v>
      </c>
      <c r="G15" s="66" t="s">
        <v>29</v>
      </c>
      <c r="H15" s="66"/>
      <c r="I15" s="2"/>
      <c r="J15" s="62"/>
      <c r="K15" s="3"/>
      <c r="L15" s="16"/>
      <c r="M15"/>
      <c r="N15"/>
      <c r="O15" s="16" t="s">
        <v>169</v>
      </c>
    </row>
    <row r="16" spans="1:15" s="17" customFormat="1" ht="29.5" customHeight="1" thickBot="1" x14ac:dyDescent="0.25">
      <c r="A16" s="73"/>
      <c r="B16" s="80" t="s">
        <v>30</v>
      </c>
      <c r="C16" s="77" t="s">
        <v>31</v>
      </c>
      <c r="D16" s="110" t="str">
        <f>IF(C16="Enter Order #", CHAR(253), CHAR(254))</f>
        <v>˝</v>
      </c>
      <c r="E16" s="124"/>
      <c r="F16" s="98" t="s">
        <v>32</v>
      </c>
      <c r="G16" s="84" t="s">
        <v>29</v>
      </c>
      <c r="H16" s="84"/>
      <c r="I16" s="15"/>
      <c r="J16" s="45"/>
      <c r="K16" s="3"/>
      <c r="L16" s="16"/>
      <c r="M16"/>
      <c r="N16"/>
      <c r="O16" s="16" t="s">
        <v>170</v>
      </c>
    </row>
    <row r="17" spans="1:15" s="17" customFormat="1" ht="29.5" customHeight="1" x14ac:dyDescent="0.2">
      <c r="A17" s="73"/>
      <c r="B17" s="80" t="s">
        <v>33</v>
      </c>
      <c r="C17" s="77" t="s">
        <v>34</v>
      </c>
      <c r="D17" s="110" t="str">
        <f>IF(C17="Enter National Account Group name", CHAR(10), CHAR(254))</f>
        <v xml:space="preserve">
</v>
      </c>
      <c r="E17" s="18"/>
      <c r="F17" s="61"/>
      <c r="G17" s="66"/>
      <c r="H17" s="66"/>
      <c r="I17" s="2"/>
      <c r="J17" s="102"/>
      <c r="K17" s="3"/>
      <c r="L17" s="16"/>
      <c r="M17"/>
      <c r="N17"/>
      <c r="O17" s="16" t="s">
        <v>171</v>
      </c>
    </row>
    <row r="18" spans="1:15" s="17" customFormat="1" ht="29.5" customHeight="1" x14ac:dyDescent="0.2">
      <c r="A18" s="73"/>
      <c r="B18" s="80" t="s">
        <v>35</v>
      </c>
      <c r="C18" s="77" t="s">
        <v>36</v>
      </c>
      <c r="D18" s="110" t="str">
        <f>IF(C18="Enter PO #", CHAR(253), CHAR(254))</f>
        <v>˝</v>
      </c>
      <c r="E18" s="18"/>
      <c r="F18" s="120" t="s">
        <v>37</v>
      </c>
      <c r="G18" s="121"/>
      <c r="H18" s="121"/>
      <c r="I18" s="121"/>
      <c r="J18" s="121"/>
      <c r="K18" s="3"/>
      <c r="L18" s="16"/>
      <c r="M18"/>
      <c r="N18"/>
      <c r="O18" s="16" t="s">
        <v>172</v>
      </c>
    </row>
    <row r="19" spans="1:15" s="17" customFormat="1" ht="29.5" customHeight="1" x14ac:dyDescent="0.2">
      <c r="A19" s="73"/>
      <c r="B19" s="80" t="str">
        <f>IF(OR($C$13="Return Merchandise",C13="Field Scrap"),"RA # (Required)","RA # (if applicable)")</f>
        <v>RA # (if applicable)</v>
      </c>
      <c r="C19" s="77" t="s">
        <v>38</v>
      </c>
      <c r="D19" s="110" t="str">
        <f>IF(B19="RA # (if applicable)","",IF(ISNUMBER(SEARCH("Enter",C19)),CHAR(253),CHAR(254)))</f>
        <v/>
      </c>
      <c r="E19" s="18"/>
      <c r="F19" s="19" t="s">
        <v>39</v>
      </c>
      <c r="G19" s="85" t="s">
        <v>40</v>
      </c>
      <c r="H19" s="19" t="s">
        <v>41</v>
      </c>
      <c r="I19" s="85" t="s">
        <v>40</v>
      </c>
      <c r="J19" s="99"/>
      <c r="K19" s="3"/>
      <c r="L19" s="16"/>
      <c r="M19" s="16"/>
      <c r="N19" s="16"/>
      <c r="O19" s="16" t="s">
        <v>181</v>
      </c>
    </row>
    <row r="20" spans="1:15" s="17" customFormat="1" ht="29.5" customHeight="1" x14ac:dyDescent="0.2">
      <c r="A20" s="73"/>
      <c r="B20" s="81" t="str">
        <f>IF(OR($C$13="Labor", $C$13="Rebates", $C$13="Promotional Credit"),"GL # (Required)","GL # (if applicable)")</f>
        <v>GL # (if applicable)</v>
      </c>
      <c r="C20" s="78" t="s">
        <v>42</v>
      </c>
      <c r="D20" s="112" t="str">
        <f>IF(B20="GL # (if applicable)","", IF(ISNUMBER(SEARCH("Enter",C20)),CHAR(253),CHAR(254)))</f>
        <v/>
      </c>
      <c r="E20" s="18"/>
      <c r="F20" s="19" t="s">
        <v>43</v>
      </c>
      <c r="G20" s="87">
        <v>0</v>
      </c>
      <c r="H20" s="19" t="s">
        <v>44</v>
      </c>
      <c r="I20" s="95" t="s">
        <v>45</v>
      </c>
      <c r="J20" s="86">
        <v>0</v>
      </c>
      <c r="K20" s="3"/>
      <c r="L20" s="16"/>
      <c r="M20" s="16"/>
      <c r="N20" s="16"/>
      <c r="O20" s="16"/>
    </row>
    <row r="21" spans="1:15" ht="26.75" customHeight="1" x14ac:dyDescent="0.2">
      <c r="A21" s="72"/>
      <c r="B21" s="74" t="s">
        <v>46</v>
      </c>
      <c r="C21" s="67">
        <f>IF($G$19="Yes", $G$21, SUM(tblLines[Commission Total]))</f>
        <v>0</v>
      </c>
      <c r="D21" s="68"/>
      <c r="E21" s="18"/>
      <c r="F21" s="19" t="s">
        <v>47</v>
      </c>
      <c r="G21" s="100">
        <f>G20*0.9</f>
        <v>0</v>
      </c>
      <c r="H21" s="19" t="s">
        <v>48</v>
      </c>
      <c r="I21" s="95" t="s">
        <v>45</v>
      </c>
      <c r="J21" s="86">
        <v>0</v>
      </c>
      <c r="K21" s="3"/>
      <c r="M21" s="65"/>
      <c r="N21" s="16"/>
    </row>
    <row r="22" spans="1:15" ht="27" customHeight="1" thickBot="1" x14ac:dyDescent="0.25">
      <c r="A22" s="13"/>
      <c r="B22" s="69" t="str">
        <f>IF(ISNUMBER(SEARCH("*Credit*",$C$10)), "Total Credit to Distributor", "Total Bill to Distributor")</f>
        <v>Total Credit to Distributor</v>
      </c>
      <c r="C22" s="70">
        <f>IF($G$19="Yes", $G$20, SUM(tblLines[Distributor Total]))</f>
        <v>0</v>
      </c>
      <c r="D22" s="71"/>
      <c r="E22" s="18"/>
      <c r="F22" s="125"/>
      <c r="G22" s="125"/>
      <c r="H22" s="125"/>
      <c r="I22" s="125"/>
      <c r="J22" s="125"/>
      <c r="K22" s="3"/>
    </row>
    <row r="23" spans="1:15" ht="17.75" customHeight="1" x14ac:dyDescent="0.2">
      <c r="A23" s="13"/>
      <c r="B23" s="122" t="str" cm="1">
        <f t="array" ref="B23">IF(COUNTIF(A27:A46,CHAR(251))&gt;0,"One or more lines indicated with a red ""X"" are not correctly calculating. This is usually caused by pasting data. Please correct any lines with ""#VALUE!"" displaying in the total fields before submitting.",IF(AND(G19="No",ISBLANK(D27:E29)),"At least one line is required to be entered in the Lines table below with both the DSP and the QTY filled in. Read the popovers for instructions on how to fill in the fields.",IF(G19="Yes","DO NOT add any lines in the table below. CIP requests do not include lines, anything entered in the Lines table below will be IGNORED!","")))</f>
        <v>At least one line is required to be entered in the Lines table below with both the DSP and the QTY filled in. Read the popovers for instructions on how to fill in the fields.</v>
      </c>
      <c r="C23" s="122"/>
      <c r="D23" s="122"/>
      <c r="E23" s="122"/>
      <c r="F23" s="122"/>
      <c r="G23" s="122"/>
      <c r="H23" s="122"/>
      <c r="I23" s="122"/>
      <c r="J23" s="122"/>
      <c r="K23" s="3"/>
    </row>
    <row r="24" spans="1:15" ht="17.75" customHeight="1" x14ac:dyDescent="0.2">
      <c r="A24" s="2"/>
      <c r="B24" s="122" t="str">
        <f>IF(COUNTIF(A27:A46,CHAR(253))&gt;0,"One or more lines indicated with a red ""X"" are either missing the QTY or the DSP - both are required for each entered line. Please correct before submitting.","")</f>
        <v/>
      </c>
      <c r="C24" s="122"/>
      <c r="D24" s="122"/>
      <c r="E24" s="122"/>
      <c r="F24" s="122"/>
      <c r="G24" s="122"/>
      <c r="H24" s="122"/>
      <c r="I24" s="122"/>
      <c r="J24" s="122"/>
      <c r="K24" s="3"/>
    </row>
    <row r="25" spans="1:15" ht="18" customHeight="1" x14ac:dyDescent="0.2">
      <c r="A25" s="2"/>
      <c r="B25" s="113" t="str">
        <f>IF(OR($C$13="Pricing Issue"), "Tip: For Pricing Issues, DSP and RNC fields should be entered as the difference to credit and not the old or new value.", "")</f>
        <v/>
      </c>
      <c r="C25" s="113"/>
      <c r="D25" s="113"/>
      <c r="E25" s="113"/>
      <c r="F25" s="113"/>
      <c r="G25" s="113"/>
      <c r="H25" s="113"/>
      <c r="I25" s="113"/>
      <c r="J25" s="113"/>
      <c r="K25" s="3"/>
    </row>
    <row r="26" spans="1:15" ht="16" x14ac:dyDescent="0.2">
      <c r="A26" s="2"/>
      <c r="B26" s="4" t="s">
        <v>49</v>
      </c>
      <c r="C26" s="5" t="s">
        <v>50</v>
      </c>
      <c r="D26" s="5" t="s">
        <v>51</v>
      </c>
      <c r="E26" s="5" t="s">
        <v>52</v>
      </c>
      <c r="F26" s="6" t="s">
        <v>53</v>
      </c>
      <c r="G26" s="5" t="s">
        <v>54</v>
      </c>
      <c r="H26" s="7" t="s">
        <v>55</v>
      </c>
      <c r="I26" s="8" t="s">
        <v>56</v>
      </c>
      <c r="J26" s="8" t="s">
        <v>57</v>
      </c>
      <c r="K26" s="3"/>
    </row>
    <row r="27" spans="1:15" ht="17.75" customHeight="1" x14ac:dyDescent="0.25">
      <c r="A27" s="108" t="str">
        <f>IF(OR(AND(tblLines[[#This Row],[QTY]]=0, tblLines[[#This Row],[DSP]]&gt;0), AND(tblLines[[#This Row],[QTY]]&gt;0, tblLines[[#This Row],[DSP]]=0)),  CHAR(253), IF(COUNTIF(tblLines[[#This Row],[Commission Total]:[Unit Commission]],"#VALUE!")&gt;0, CHAR(251), CHAR(10)))</f>
        <v xml:space="preserve">
</v>
      </c>
      <c r="B27" s="63"/>
      <c r="C27" s="82"/>
      <c r="D27" s="59"/>
      <c r="E27" s="60"/>
      <c r="F27" s="9"/>
      <c r="G27" s="40"/>
      <c r="H27" s="10">
        <f>IF(tblLines[[#This Row],[RNC]] = 0, 0, IF(ISNUMBER(SEARCH("Credit",$C$10 )), ((tblLines[[#This Row],[DSP]]-tblLines[[#This Row],[RNC]])*tblLines[[#This Row],[QTY]])*-1,  ((tblLines[[#This Row],[DSP]]-tblLines[[#This Row],[RNC]])*tblLines[[#This Row],[QTY]])))</f>
        <v>0</v>
      </c>
      <c r="I27" s="11">
        <f xml:space="preserve"> IF(ISNUMBER(SEARCH("Credit",$C$10 )), (tblLines[[#This Row],[DSP]]*tblLines[[#This Row],[QTY]]*-1),  (tblLines[[#This Row],[DSP]]*tblLines[[#This Row],[QTY]]))</f>
        <v>0</v>
      </c>
      <c r="J27" s="41" t="str">
        <f>IF(tblLines[[#This Row],[QTY]]="","0.00", (tblLines[[#This Row],[Commission Total]]/tblLines[[#This Row],[QTY]]))</f>
        <v>0.00</v>
      </c>
      <c r="K27" s="3"/>
    </row>
    <row r="28" spans="1:15" ht="17.75" customHeight="1" x14ac:dyDescent="0.25">
      <c r="A28" s="108" t="str">
        <f>IF(OR(AND(tblLines[[#This Row],[QTY]]=0, tblLines[[#This Row],[DSP]]&gt;0), AND(tblLines[[#This Row],[QTY]]&gt;0, tblLines[[#This Row],[DSP]]=0)),  CHAR(253), IF(COUNTIF(tblLines[[#This Row],[Commission Total]:[Unit Commission]],"#VALUE!")&gt;0, CHAR(251), CHAR(10)))</f>
        <v xml:space="preserve">
</v>
      </c>
      <c r="B28" s="63"/>
      <c r="C28" s="82"/>
      <c r="D28" s="59"/>
      <c r="E28" s="60"/>
      <c r="F28" s="9"/>
      <c r="G28" s="40"/>
      <c r="H28" s="10">
        <f>IF(tblLines[[#This Row],[RNC]] = 0, 0, IF(ISNUMBER(SEARCH("Credit",$C$10 )), ((tblLines[[#This Row],[DSP]]-tblLines[[#This Row],[RNC]])*tblLines[[#This Row],[QTY]])*-1,  ((tblLines[[#This Row],[DSP]]-tblLines[[#This Row],[RNC]])*tblLines[[#This Row],[QTY]])))</f>
        <v>0</v>
      </c>
      <c r="I28" s="11">
        <f xml:space="preserve"> IF(ISNUMBER(SEARCH("Credit",$C$10 )), (tblLines[[#This Row],[DSP]]*tblLines[[#This Row],[QTY]]*-1),  (tblLines[[#This Row],[DSP]]*tblLines[[#This Row],[QTY]]))</f>
        <v>0</v>
      </c>
      <c r="J28" s="41" t="str">
        <f>IF(tblLines[[#This Row],[QTY]]="","0.00", (tblLines[[#This Row],[Commission Total]]/tblLines[[#This Row],[QTY]]))</f>
        <v>0.00</v>
      </c>
      <c r="K28" s="3"/>
    </row>
    <row r="29" spans="1:15" ht="17.75" customHeight="1" x14ac:dyDescent="0.25">
      <c r="A29" s="108" t="str">
        <f>IF(OR(AND(tblLines[[#This Row],[QTY]]=0, tblLines[[#This Row],[DSP]]&gt;0), AND(tblLines[[#This Row],[QTY]]&gt;0, tblLines[[#This Row],[DSP]]=0)),  CHAR(253), IF(COUNTIF(tblLines[[#This Row],[Commission Total]:[Unit Commission]],"#VALUE!")&gt;0, CHAR(251), CHAR(10)))</f>
        <v xml:space="preserve">
</v>
      </c>
      <c r="B29" s="63"/>
      <c r="C29" s="82"/>
      <c r="D29" s="59"/>
      <c r="E29" s="60"/>
      <c r="F29" s="9"/>
      <c r="G29" s="40"/>
      <c r="H29" s="10">
        <f>IF(tblLines[[#This Row],[RNC]] = 0, 0, IF(ISNUMBER(SEARCH("Credit",$C$10 )), ((tblLines[[#This Row],[DSP]]-tblLines[[#This Row],[RNC]])*tblLines[[#This Row],[QTY]])*-1,  ((tblLines[[#This Row],[DSP]]-tblLines[[#This Row],[RNC]])*tblLines[[#This Row],[QTY]])))</f>
        <v>0</v>
      </c>
      <c r="I29" s="11">
        <f xml:space="preserve"> IF(ISNUMBER(SEARCH("Credit",$C$10 )), (tblLines[[#This Row],[DSP]]*tblLines[[#This Row],[QTY]]*-1),  (tblLines[[#This Row],[DSP]]*tblLines[[#This Row],[QTY]]))</f>
        <v>0</v>
      </c>
      <c r="J29" s="41" t="str">
        <f>IF(tblLines[[#This Row],[QTY]]="","0.00", (tblLines[[#This Row],[Commission Total]]/tblLines[[#This Row],[QTY]]))</f>
        <v>0.00</v>
      </c>
      <c r="K29" s="3"/>
    </row>
    <row r="30" spans="1:15" ht="17.75" customHeight="1" x14ac:dyDescent="0.25">
      <c r="A30" s="108" t="str">
        <f>IF(OR(AND(tblLines[[#This Row],[QTY]]=0, tblLines[[#This Row],[DSP]]&gt;0), AND(tblLines[[#This Row],[QTY]]&gt;0, tblLines[[#This Row],[DSP]]=0)),  CHAR(253), IF(COUNTIF(tblLines[[#This Row],[Commission Total]:[Unit Commission]],"#VALUE!")&gt;0, CHAR(251), CHAR(10)))</f>
        <v xml:space="preserve">
</v>
      </c>
      <c r="B30" s="63"/>
      <c r="C30" s="82"/>
      <c r="D30" s="59"/>
      <c r="E30" s="60"/>
      <c r="F30" s="9"/>
      <c r="G30" s="40"/>
      <c r="H30" s="10">
        <f>IF(tblLines[[#This Row],[RNC]] = 0, 0, IF(ISNUMBER(SEARCH("Credit",$C$10 )), ((tblLines[[#This Row],[DSP]]-tblLines[[#This Row],[RNC]])*tblLines[[#This Row],[QTY]])*-1,  ((tblLines[[#This Row],[DSP]]-tblLines[[#This Row],[RNC]])*tblLines[[#This Row],[QTY]])))</f>
        <v>0</v>
      </c>
      <c r="I30" s="11">
        <f xml:space="preserve"> IF(ISNUMBER(SEARCH("Credit",$C$10 )), (tblLines[[#This Row],[DSP]]*tblLines[[#This Row],[QTY]]*-1),  (tblLines[[#This Row],[DSP]]*tblLines[[#This Row],[QTY]]))</f>
        <v>0</v>
      </c>
      <c r="J30" s="41" t="str">
        <f>IF(tblLines[[#This Row],[QTY]]="","0.00", (tblLines[[#This Row],[Commission Total]]/tblLines[[#This Row],[QTY]]))</f>
        <v>0.00</v>
      </c>
      <c r="K30" s="3"/>
    </row>
    <row r="31" spans="1:15" ht="17.75" customHeight="1" x14ac:dyDescent="0.25">
      <c r="A31" s="108" t="str">
        <f>IF(OR(AND(tblLines[[#This Row],[QTY]]=0, tblLines[[#This Row],[DSP]]&gt;0), AND(tblLines[[#This Row],[QTY]]&gt;0, tblLines[[#This Row],[DSP]]=0)),  CHAR(253), IF(COUNTIF(tblLines[[#This Row],[Commission Total]:[Unit Commission]],"#VALUE!")&gt;0, CHAR(251), CHAR(10)))</f>
        <v xml:space="preserve">
</v>
      </c>
      <c r="B31" s="63"/>
      <c r="C31" s="82"/>
      <c r="D31" s="59"/>
      <c r="E31" s="60"/>
      <c r="F31" s="9"/>
      <c r="G31" s="40"/>
      <c r="H31" s="10">
        <f>IF(tblLines[[#This Row],[RNC]] = 0, 0, IF(ISNUMBER(SEARCH("Credit",$C$10 )), ((tblLines[[#This Row],[DSP]]-tblLines[[#This Row],[RNC]])*tblLines[[#This Row],[QTY]])*-1,  ((tblLines[[#This Row],[DSP]]-tblLines[[#This Row],[RNC]])*tblLines[[#This Row],[QTY]])))</f>
        <v>0</v>
      </c>
      <c r="I31" s="11">
        <f xml:space="preserve"> IF(ISNUMBER(SEARCH("Credit",$C$10 )), (tblLines[[#This Row],[DSP]]*tblLines[[#This Row],[QTY]]*-1),  (tblLines[[#This Row],[DSP]]*tblLines[[#This Row],[QTY]]))</f>
        <v>0</v>
      </c>
      <c r="J31" s="41" t="str">
        <f>IF(tblLines[[#This Row],[QTY]]="","0.00", (tblLines[[#This Row],[Commission Total]]/tblLines[[#This Row],[QTY]]))</f>
        <v>0.00</v>
      </c>
      <c r="K31" s="3"/>
    </row>
    <row r="32" spans="1:15" ht="17.75" customHeight="1" x14ac:dyDescent="0.25">
      <c r="A32" s="108" t="str">
        <f>IF(OR(AND(tblLines[[#This Row],[QTY]]=0, tblLines[[#This Row],[DSP]]&gt;0), AND(tblLines[[#This Row],[QTY]]&gt;0, tblLines[[#This Row],[DSP]]=0)),  CHAR(253), IF(COUNTIF(tblLines[[#This Row],[Commission Total]:[Unit Commission]],"#VALUE!")&gt;0, CHAR(251), CHAR(10)))</f>
        <v xml:space="preserve">
</v>
      </c>
      <c r="B32" s="63"/>
      <c r="C32" s="82"/>
      <c r="D32" s="59"/>
      <c r="E32" s="60"/>
      <c r="F32" s="9"/>
      <c r="G32" s="40"/>
      <c r="H32" s="10">
        <f>IF(tblLines[[#This Row],[RNC]] = 0, 0, IF(ISNUMBER(SEARCH("Credit",$C$10 )), ((tblLines[[#This Row],[DSP]]-tblLines[[#This Row],[RNC]])*tblLines[[#This Row],[QTY]])*-1,  ((tblLines[[#This Row],[DSP]]-tblLines[[#This Row],[RNC]])*tblLines[[#This Row],[QTY]])))</f>
        <v>0</v>
      </c>
      <c r="I32" s="11">
        <f xml:space="preserve"> IF(ISNUMBER(SEARCH("Credit",$C$10 )), (tblLines[[#This Row],[DSP]]*tblLines[[#This Row],[QTY]]*-1),  (tblLines[[#This Row],[DSP]]*tblLines[[#This Row],[QTY]]))</f>
        <v>0</v>
      </c>
      <c r="J32" s="41" t="str">
        <f>IF(tblLines[[#This Row],[QTY]]="","0.00", (tblLines[[#This Row],[Commission Total]]/tblLines[[#This Row],[QTY]]))</f>
        <v>0.00</v>
      </c>
      <c r="K32" s="3"/>
    </row>
    <row r="33" spans="1:11" ht="17.75" customHeight="1" x14ac:dyDescent="0.25">
      <c r="A33" s="108" t="str">
        <f>IF(OR(AND(tblLines[[#This Row],[QTY]]=0, tblLines[[#This Row],[DSP]]&gt;0), AND(tblLines[[#This Row],[QTY]]&gt;0, tblLines[[#This Row],[DSP]]=0)),  CHAR(253), IF(COUNTIF(tblLines[[#This Row],[Commission Total]:[Unit Commission]],"#VALUE!")&gt;0, CHAR(251), CHAR(10)))</f>
        <v xml:space="preserve">
</v>
      </c>
      <c r="B33" s="63"/>
      <c r="C33" s="82"/>
      <c r="D33" s="59"/>
      <c r="E33" s="60"/>
      <c r="F33" s="9"/>
      <c r="G33" s="40"/>
      <c r="H33" s="10">
        <f>IF(tblLines[[#This Row],[RNC]] = 0, 0, IF(ISNUMBER(SEARCH("Credit",$C$10 )), ((tblLines[[#This Row],[DSP]]-tblLines[[#This Row],[RNC]])*tblLines[[#This Row],[QTY]])*-1,  ((tblLines[[#This Row],[DSP]]-tblLines[[#This Row],[RNC]])*tblLines[[#This Row],[QTY]])))</f>
        <v>0</v>
      </c>
      <c r="I33" s="11">
        <f xml:space="preserve"> IF(ISNUMBER(SEARCH("Credit",$C$10 )), (tblLines[[#This Row],[DSP]]*tblLines[[#This Row],[QTY]]*-1),  (tblLines[[#This Row],[DSP]]*tblLines[[#This Row],[QTY]]))</f>
        <v>0</v>
      </c>
      <c r="J33" s="41" t="str">
        <f>IF(tblLines[[#This Row],[QTY]]="","0.00", (tblLines[[#This Row],[Commission Total]]/tblLines[[#This Row],[QTY]]))</f>
        <v>0.00</v>
      </c>
      <c r="K33" s="3"/>
    </row>
    <row r="34" spans="1:11" ht="17.75" customHeight="1" x14ac:dyDescent="0.25">
      <c r="A34" s="108" t="str">
        <f>IF(OR(AND(tblLines[[#This Row],[QTY]]=0, tblLines[[#This Row],[DSP]]&gt;0), AND(tblLines[[#This Row],[QTY]]&gt;0, tblLines[[#This Row],[DSP]]=0)),  CHAR(253), IF(COUNTIF(tblLines[[#This Row],[Commission Total]:[Unit Commission]],"#VALUE!")&gt;0, CHAR(251), CHAR(10)))</f>
        <v xml:space="preserve">
</v>
      </c>
      <c r="B34" s="63"/>
      <c r="C34" s="82"/>
      <c r="D34" s="59"/>
      <c r="E34" s="60"/>
      <c r="F34" s="9"/>
      <c r="G34" s="40"/>
      <c r="H34" s="10">
        <f>IF(tblLines[[#This Row],[RNC]] = 0, 0, IF(ISNUMBER(SEARCH("Credit",$C$10 )), ((tblLines[[#This Row],[DSP]]-tblLines[[#This Row],[RNC]])*tblLines[[#This Row],[QTY]])*-1,  ((tblLines[[#This Row],[DSP]]-tblLines[[#This Row],[RNC]])*tblLines[[#This Row],[QTY]])))</f>
        <v>0</v>
      </c>
      <c r="I34" s="11">
        <f xml:space="preserve"> IF(ISNUMBER(SEARCH("Credit",$C$10 )), (tblLines[[#This Row],[DSP]]*tblLines[[#This Row],[QTY]]*-1),  (tblLines[[#This Row],[DSP]]*tblLines[[#This Row],[QTY]]))</f>
        <v>0</v>
      </c>
      <c r="J34" s="41" t="str">
        <f>IF(tblLines[[#This Row],[QTY]]="","0.00", (tblLines[[#This Row],[Commission Total]]/tblLines[[#This Row],[QTY]]))</f>
        <v>0.00</v>
      </c>
      <c r="K34" s="3"/>
    </row>
    <row r="35" spans="1:11" ht="17.75" customHeight="1" x14ac:dyDescent="0.25">
      <c r="A35" s="108" t="str">
        <f>IF(OR(AND(tblLines[[#This Row],[QTY]]=0, tblLines[[#This Row],[DSP]]&gt;0), AND(tblLines[[#This Row],[QTY]]&gt;0, tblLines[[#This Row],[DSP]]=0)),  CHAR(253), IF(COUNTIF(tblLines[[#This Row],[Commission Total]:[Unit Commission]],"#VALUE!")&gt;0, CHAR(251), CHAR(10)))</f>
        <v xml:space="preserve">
</v>
      </c>
      <c r="B35" s="63"/>
      <c r="C35" s="82"/>
      <c r="D35" s="59"/>
      <c r="E35" s="60"/>
      <c r="F35" s="9"/>
      <c r="G35" s="40"/>
      <c r="H35" s="10">
        <f>IF(tblLines[[#This Row],[RNC]] = 0, 0, IF(ISNUMBER(SEARCH("Credit",$C$10 )), ((tblLines[[#This Row],[DSP]]-tblLines[[#This Row],[RNC]])*tblLines[[#This Row],[QTY]])*-1,  ((tblLines[[#This Row],[DSP]]-tblLines[[#This Row],[RNC]])*tblLines[[#This Row],[QTY]])))</f>
        <v>0</v>
      </c>
      <c r="I35" s="11">
        <f xml:space="preserve"> IF(ISNUMBER(SEARCH("Credit",$C$10 )), (tblLines[[#This Row],[DSP]]*tblLines[[#This Row],[QTY]]*-1),  (tblLines[[#This Row],[DSP]]*tblLines[[#This Row],[QTY]]))</f>
        <v>0</v>
      </c>
      <c r="J35" s="41" t="str">
        <f>IF(tblLines[[#This Row],[QTY]]="","0.00", (tblLines[[#This Row],[Commission Total]]/tblLines[[#This Row],[QTY]]))</f>
        <v>0.00</v>
      </c>
      <c r="K35" s="3"/>
    </row>
    <row r="36" spans="1:11" ht="17.75" customHeight="1" x14ac:dyDescent="0.25">
      <c r="A36" s="108" t="str">
        <f>IF(OR(AND(tblLines[[#This Row],[QTY]]=0, tblLines[[#This Row],[DSP]]&gt;0), AND(tblLines[[#This Row],[QTY]]&gt;0, tblLines[[#This Row],[DSP]]=0)),  CHAR(253), IF(COUNTIF(tblLines[[#This Row],[Commission Total]:[Unit Commission]],"#VALUE!")&gt;0, CHAR(251), CHAR(10)))</f>
        <v xml:space="preserve">
</v>
      </c>
      <c r="B36" s="63"/>
      <c r="C36" s="82"/>
      <c r="D36" s="59"/>
      <c r="E36" s="60"/>
      <c r="F36" s="9"/>
      <c r="G36" s="40"/>
      <c r="H36" s="10">
        <f>IF(tblLines[[#This Row],[RNC]] = 0, 0, IF(ISNUMBER(SEARCH("Credit",$C$10 )), ((tblLines[[#This Row],[DSP]]-tblLines[[#This Row],[RNC]])*tblLines[[#This Row],[QTY]])*-1,  ((tblLines[[#This Row],[DSP]]-tblLines[[#This Row],[RNC]])*tblLines[[#This Row],[QTY]])))</f>
        <v>0</v>
      </c>
      <c r="I36" s="11">
        <f xml:space="preserve"> IF(ISNUMBER(SEARCH("Credit",$C$10 )), (tblLines[[#This Row],[DSP]]*tblLines[[#This Row],[QTY]]*-1),  (tblLines[[#This Row],[DSP]]*tblLines[[#This Row],[QTY]]))</f>
        <v>0</v>
      </c>
      <c r="J36" s="41" t="str">
        <f>IF(tblLines[[#This Row],[QTY]]="","0.00", (tblLines[[#This Row],[Commission Total]]/tblLines[[#This Row],[QTY]]))</f>
        <v>0.00</v>
      </c>
      <c r="K36" s="3"/>
    </row>
    <row r="37" spans="1:11" ht="17.75" customHeight="1" x14ac:dyDescent="0.25">
      <c r="A37" s="108" t="str">
        <f>IF(OR(AND(tblLines[[#This Row],[QTY]]=0, tblLines[[#This Row],[DSP]]&gt;0), AND(tblLines[[#This Row],[QTY]]&gt;0, tblLines[[#This Row],[DSP]]=0)),  CHAR(253), IF(COUNTIF(tblLines[[#This Row],[Commission Total]:[Unit Commission]],"#VALUE!")&gt;0, CHAR(251), CHAR(10)))</f>
        <v xml:space="preserve">
</v>
      </c>
      <c r="B37" s="63"/>
      <c r="C37" s="82"/>
      <c r="D37" s="59"/>
      <c r="E37" s="60"/>
      <c r="F37" s="9"/>
      <c r="G37" s="40"/>
      <c r="H37" s="10">
        <f>IF(tblLines[[#This Row],[RNC]] = 0, 0, IF(ISNUMBER(SEARCH("Credit",$C$10 )), ((tblLines[[#This Row],[DSP]]-tblLines[[#This Row],[RNC]])*tblLines[[#This Row],[QTY]])*-1,  ((tblLines[[#This Row],[DSP]]-tblLines[[#This Row],[RNC]])*tblLines[[#This Row],[QTY]])))</f>
        <v>0</v>
      </c>
      <c r="I37" s="11">
        <f xml:space="preserve"> IF(ISNUMBER(SEARCH("Credit",$C$10 )), (tblLines[[#This Row],[DSP]]*tblLines[[#This Row],[QTY]]*-1),  (tblLines[[#This Row],[DSP]]*tblLines[[#This Row],[QTY]]))</f>
        <v>0</v>
      </c>
      <c r="J37" s="41" t="str">
        <f>IF(tblLines[[#This Row],[QTY]]="","0.00", (tblLines[[#This Row],[Commission Total]]/tblLines[[#This Row],[QTY]]))</f>
        <v>0.00</v>
      </c>
      <c r="K37" s="3"/>
    </row>
    <row r="38" spans="1:11" ht="17.75" customHeight="1" x14ac:dyDescent="0.25">
      <c r="A38" s="108" t="str">
        <f>IF(OR(AND(tblLines[[#This Row],[QTY]]=0, tblLines[[#This Row],[DSP]]&gt;0), AND(tblLines[[#This Row],[QTY]]&gt;0, tblLines[[#This Row],[DSP]]=0)),  CHAR(253), IF(COUNTIF(tblLines[[#This Row],[Commission Total]:[Unit Commission]],"#VALUE!")&gt;0, CHAR(251), CHAR(10)))</f>
        <v xml:space="preserve">
</v>
      </c>
      <c r="B38" s="63"/>
      <c r="C38" s="82"/>
      <c r="D38" s="59"/>
      <c r="E38" s="60"/>
      <c r="F38" s="9"/>
      <c r="G38" s="40"/>
      <c r="H38" s="10">
        <f>IF(tblLines[[#This Row],[RNC]] = 0, 0, IF(ISNUMBER(SEARCH("Credit",$C$10 )), ((tblLines[[#This Row],[DSP]]-tblLines[[#This Row],[RNC]])*tblLines[[#This Row],[QTY]])*-1,  ((tblLines[[#This Row],[DSP]]-tblLines[[#This Row],[RNC]])*tblLines[[#This Row],[QTY]])))</f>
        <v>0</v>
      </c>
      <c r="I38" s="11">
        <f xml:space="preserve"> IF(ISNUMBER(SEARCH("Credit",$C$10 )), (tblLines[[#This Row],[DSP]]*tblLines[[#This Row],[QTY]]*-1),  (tblLines[[#This Row],[DSP]]*tblLines[[#This Row],[QTY]]))</f>
        <v>0</v>
      </c>
      <c r="J38" s="41" t="str">
        <f>IF(tblLines[[#This Row],[QTY]]="","0.00", (tblLines[[#This Row],[Commission Total]]/tblLines[[#This Row],[QTY]]))</f>
        <v>0.00</v>
      </c>
      <c r="K38" s="3"/>
    </row>
    <row r="39" spans="1:11" ht="17.75" customHeight="1" x14ac:dyDescent="0.25">
      <c r="A39" s="108" t="str">
        <f>IF(OR(AND(tblLines[[#This Row],[QTY]]=0, tblLines[[#This Row],[DSP]]&gt;0), AND(tblLines[[#This Row],[QTY]]&gt;0, tblLines[[#This Row],[DSP]]=0)),  CHAR(253), IF(COUNTIF(tblLines[[#This Row],[Commission Total]:[Unit Commission]],"#VALUE!")&gt;0, CHAR(251), CHAR(10)))</f>
        <v xml:space="preserve">
</v>
      </c>
      <c r="B39" s="63"/>
      <c r="C39" s="82"/>
      <c r="D39" s="59"/>
      <c r="E39" s="60"/>
      <c r="F39" s="9"/>
      <c r="G39" s="40"/>
      <c r="H39" s="10">
        <f>IF(tblLines[[#This Row],[RNC]] = 0, 0, IF(ISNUMBER(SEARCH("Credit",$C$10 )), ((tblLines[[#This Row],[DSP]]-tblLines[[#This Row],[RNC]])*tblLines[[#This Row],[QTY]])*-1,  ((tblLines[[#This Row],[DSP]]-tblLines[[#This Row],[RNC]])*tblLines[[#This Row],[QTY]])))</f>
        <v>0</v>
      </c>
      <c r="I39" s="11">
        <f xml:space="preserve"> IF(ISNUMBER(SEARCH("Credit",$C$10 )), (tblLines[[#This Row],[DSP]]*tblLines[[#This Row],[QTY]]*-1),  (tblLines[[#This Row],[DSP]]*tblLines[[#This Row],[QTY]]))</f>
        <v>0</v>
      </c>
      <c r="J39" s="41" t="str">
        <f>IF(tblLines[[#This Row],[QTY]]="","0.00", (tblLines[[#This Row],[Commission Total]]/tblLines[[#This Row],[QTY]]))</f>
        <v>0.00</v>
      </c>
      <c r="K39" s="3"/>
    </row>
    <row r="40" spans="1:11" ht="17.75" customHeight="1" x14ac:dyDescent="0.25">
      <c r="A40" s="108" t="str">
        <f>IF(OR(AND(tblLines[[#This Row],[QTY]]=0, tblLines[[#This Row],[DSP]]&gt;0), AND(tblLines[[#This Row],[QTY]]&gt;0, tblLines[[#This Row],[DSP]]=0)),  CHAR(253), IF(COUNTIF(tblLines[[#This Row],[Commission Total]:[Unit Commission]],"#VALUE!")&gt;0, CHAR(251), CHAR(10)))</f>
        <v xml:space="preserve">
</v>
      </c>
      <c r="B40" s="63"/>
      <c r="C40" s="82"/>
      <c r="D40" s="59"/>
      <c r="E40" s="60"/>
      <c r="F40" s="9"/>
      <c r="G40" s="40"/>
      <c r="H40" s="10">
        <f>IF(tblLines[[#This Row],[RNC]] = 0, 0, IF(ISNUMBER(SEARCH("Credit",$C$10 )), ((tblLines[[#This Row],[DSP]]-tblLines[[#This Row],[RNC]])*tblLines[[#This Row],[QTY]])*-1,  ((tblLines[[#This Row],[DSP]]-tblLines[[#This Row],[RNC]])*tblLines[[#This Row],[QTY]])))</f>
        <v>0</v>
      </c>
      <c r="I40" s="11">
        <f xml:space="preserve"> IF(ISNUMBER(SEARCH("Credit",$C$10 )), (tblLines[[#This Row],[DSP]]*tblLines[[#This Row],[QTY]]*-1),  (tblLines[[#This Row],[DSP]]*tblLines[[#This Row],[QTY]]))</f>
        <v>0</v>
      </c>
      <c r="J40" s="41" t="str">
        <f>IF(tblLines[[#This Row],[QTY]]="","0.00", (tblLines[[#This Row],[Commission Total]]/tblLines[[#This Row],[QTY]]))</f>
        <v>0.00</v>
      </c>
      <c r="K40" s="3"/>
    </row>
    <row r="41" spans="1:11" ht="17.75" customHeight="1" x14ac:dyDescent="0.25">
      <c r="A41" s="108" t="str">
        <f>IF(OR(AND(tblLines[[#This Row],[QTY]]=0, tblLines[[#This Row],[DSP]]&gt;0), AND(tblLines[[#This Row],[QTY]]&gt;0, tblLines[[#This Row],[DSP]]=0)),  CHAR(253), IF(COUNTIF(tblLines[[#This Row],[Commission Total]:[Unit Commission]],"#VALUE!")&gt;0, CHAR(251), CHAR(10)))</f>
        <v xml:space="preserve">
</v>
      </c>
      <c r="B41" s="63"/>
      <c r="C41" s="82"/>
      <c r="D41" s="59"/>
      <c r="E41" s="60"/>
      <c r="F41" s="9"/>
      <c r="G41" s="40"/>
      <c r="H41" s="10">
        <f>IF(tblLines[[#This Row],[RNC]] = 0, 0, IF(ISNUMBER(SEARCH("Credit",$C$10 )), ((tblLines[[#This Row],[DSP]]-tblLines[[#This Row],[RNC]])*tblLines[[#This Row],[QTY]])*-1,  ((tblLines[[#This Row],[DSP]]-tblLines[[#This Row],[RNC]])*tblLines[[#This Row],[QTY]])))</f>
        <v>0</v>
      </c>
      <c r="I41" s="11">
        <f xml:space="preserve"> IF(ISNUMBER(SEARCH("Credit",$C$10 )), (tblLines[[#This Row],[DSP]]*tblLines[[#This Row],[QTY]]*-1),  (tblLines[[#This Row],[DSP]]*tblLines[[#This Row],[QTY]]))</f>
        <v>0</v>
      </c>
      <c r="J41" s="41" t="str">
        <f>IF(tblLines[[#This Row],[QTY]]="","0.00", (tblLines[[#This Row],[Commission Total]]/tblLines[[#This Row],[QTY]]))</f>
        <v>0.00</v>
      </c>
      <c r="K41" s="3"/>
    </row>
    <row r="42" spans="1:11" ht="17.75" customHeight="1" x14ac:dyDescent="0.25">
      <c r="A42" s="108" t="str">
        <f>IF(OR(AND(tblLines[[#This Row],[QTY]]=0, tblLines[[#This Row],[DSP]]&gt;0), AND(tblLines[[#This Row],[QTY]]&gt;0, tblLines[[#This Row],[DSP]]=0)),  CHAR(253), IF(COUNTIF(tblLines[[#This Row],[Commission Total]:[Unit Commission]],"#VALUE!")&gt;0, CHAR(251), CHAR(10)))</f>
        <v xml:space="preserve">
</v>
      </c>
      <c r="B42" s="63"/>
      <c r="C42" s="82"/>
      <c r="D42" s="59"/>
      <c r="E42" s="60"/>
      <c r="F42" s="9"/>
      <c r="G42" s="40"/>
      <c r="H42" s="10">
        <f>IF(tblLines[[#This Row],[RNC]] = 0, 0, IF(ISNUMBER(SEARCH("Credit",$C$10 )), ((tblLines[[#This Row],[DSP]]-tblLines[[#This Row],[RNC]])*tblLines[[#This Row],[QTY]])*-1,  ((tblLines[[#This Row],[DSP]]-tblLines[[#This Row],[RNC]])*tblLines[[#This Row],[QTY]])))</f>
        <v>0</v>
      </c>
      <c r="I42" s="11">
        <f xml:space="preserve"> IF(ISNUMBER(SEARCH("Credit",$C$10 )), (tblLines[[#This Row],[DSP]]*tblLines[[#This Row],[QTY]]*-1),  (tblLines[[#This Row],[DSP]]*tblLines[[#This Row],[QTY]]))</f>
        <v>0</v>
      </c>
      <c r="J42" s="41" t="str">
        <f>IF(tblLines[[#This Row],[QTY]]="","0.00", (tblLines[[#This Row],[Commission Total]]/tblLines[[#This Row],[QTY]]))</f>
        <v>0.00</v>
      </c>
      <c r="K42" s="3"/>
    </row>
    <row r="43" spans="1:11" ht="17.75" customHeight="1" x14ac:dyDescent="0.25">
      <c r="A43" s="108" t="str">
        <f>IF(OR(AND(tblLines[[#This Row],[QTY]]=0, tblLines[[#This Row],[DSP]]&gt;0), AND(tblLines[[#This Row],[QTY]]&gt;0, tblLines[[#This Row],[DSP]]=0)),  CHAR(253), IF(COUNTIF(tblLines[[#This Row],[Commission Total]:[Unit Commission]],"#VALUE!")&gt;0, CHAR(251), CHAR(10)))</f>
        <v xml:space="preserve">
</v>
      </c>
      <c r="B43" s="63"/>
      <c r="C43" s="82"/>
      <c r="D43" s="59"/>
      <c r="E43" s="60"/>
      <c r="F43" s="9"/>
      <c r="G43" s="40"/>
      <c r="H43" s="10">
        <f>IF(tblLines[[#This Row],[RNC]] = 0, 0, IF(ISNUMBER(SEARCH("Credit",$C$10 )), ((tblLines[[#This Row],[DSP]]-tblLines[[#This Row],[RNC]])*tblLines[[#This Row],[QTY]])*-1,  ((tblLines[[#This Row],[DSP]]-tblLines[[#This Row],[RNC]])*tblLines[[#This Row],[QTY]])))</f>
        <v>0</v>
      </c>
      <c r="I43" s="11">
        <f xml:space="preserve"> IF(ISNUMBER(SEARCH("Credit",$C$10 )), (tblLines[[#This Row],[DSP]]*tblLines[[#This Row],[QTY]]*-1),  (tblLines[[#This Row],[DSP]]*tblLines[[#This Row],[QTY]]))</f>
        <v>0</v>
      </c>
      <c r="J43" s="41" t="str">
        <f>IF(tblLines[[#This Row],[QTY]]="","0.00", (tblLines[[#This Row],[Commission Total]]/tblLines[[#This Row],[QTY]]))</f>
        <v>0.00</v>
      </c>
      <c r="K43" s="3"/>
    </row>
    <row r="44" spans="1:11" ht="17.75" customHeight="1" x14ac:dyDescent="0.25">
      <c r="A44" s="108" t="str">
        <f>IF(OR(AND(tblLines[[#This Row],[QTY]]=0, tblLines[[#This Row],[DSP]]&gt;0), AND(tblLines[[#This Row],[QTY]]&gt;0, tblLines[[#This Row],[DSP]]=0)),  CHAR(253), IF(COUNTIF(tblLines[[#This Row],[Commission Total]:[Unit Commission]],"#VALUE!")&gt;0, CHAR(251), CHAR(10)))</f>
        <v xml:space="preserve">
</v>
      </c>
      <c r="B44" s="63"/>
      <c r="C44" s="82"/>
      <c r="D44" s="59"/>
      <c r="E44" s="60"/>
      <c r="F44" s="9"/>
      <c r="G44" s="40"/>
      <c r="H44" s="10">
        <f>IF(tblLines[[#This Row],[RNC]] = 0, 0, IF(ISNUMBER(SEARCH("Credit",$C$10 )), ((tblLines[[#This Row],[DSP]]-tblLines[[#This Row],[RNC]])*tblLines[[#This Row],[QTY]])*-1,  ((tblLines[[#This Row],[DSP]]-tblLines[[#This Row],[RNC]])*tblLines[[#This Row],[QTY]])))</f>
        <v>0</v>
      </c>
      <c r="I44" s="11">
        <f xml:space="preserve"> IF(ISNUMBER(SEARCH("Credit",$C$10 )), (tblLines[[#This Row],[DSP]]*tblLines[[#This Row],[QTY]]*-1),  (tblLines[[#This Row],[DSP]]*tblLines[[#This Row],[QTY]]))</f>
        <v>0</v>
      </c>
      <c r="J44" s="41" t="str">
        <f>IF(tblLines[[#This Row],[QTY]]="","0.00", (tblLines[[#This Row],[Commission Total]]/tblLines[[#This Row],[QTY]]))</f>
        <v>0.00</v>
      </c>
      <c r="K44" s="3"/>
    </row>
    <row r="45" spans="1:11" ht="17.75" customHeight="1" x14ac:dyDescent="0.25">
      <c r="A45" s="108" t="str">
        <f>IF(OR(AND(tblLines[[#This Row],[QTY]]=0, tblLines[[#This Row],[DSP]]&gt;0), AND(tblLines[[#This Row],[QTY]]&gt;0, tblLines[[#This Row],[DSP]]=0)),  CHAR(253), IF(COUNTIF(tblLines[[#This Row],[Commission Total]:[Unit Commission]],"#VALUE!")&gt;0, CHAR(251), CHAR(10)))</f>
        <v xml:space="preserve">
</v>
      </c>
      <c r="B45" s="63"/>
      <c r="C45" s="82"/>
      <c r="D45" s="59"/>
      <c r="E45" s="60"/>
      <c r="F45" s="9"/>
      <c r="G45" s="40"/>
      <c r="H45" s="10">
        <f>IF(tblLines[[#This Row],[RNC]] = 0, 0, IF(ISNUMBER(SEARCH("Credit",$C$10 )), ((tblLines[[#This Row],[DSP]]-tblLines[[#This Row],[RNC]])*tblLines[[#This Row],[QTY]])*-1,  ((tblLines[[#This Row],[DSP]]-tblLines[[#This Row],[RNC]])*tblLines[[#This Row],[QTY]])))</f>
        <v>0</v>
      </c>
      <c r="I45" s="11">
        <f xml:space="preserve"> IF(ISNUMBER(SEARCH("Credit",$C$10 )), (tblLines[[#This Row],[DSP]]*tblLines[[#This Row],[QTY]]*-1),  (tblLines[[#This Row],[DSP]]*tblLines[[#This Row],[QTY]]))</f>
        <v>0</v>
      </c>
      <c r="J45" s="41" t="str">
        <f>IF(tblLines[[#This Row],[QTY]]="","0.00", (tblLines[[#This Row],[Commission Total]]/tblLines[[#This Row],[QTY]]))</f>
        <v>0.00</v>
      </c>
      <c r="K45" s="3"/>
    </row>
    <row r="46" spans="1:11" ht="17.75" customHeight="1" x14ac:dyDescent="0.25">
      <c r="A46" s="108" t="str">
        <f>IF(OR(AND(tblLines[[#This Row],[QTY]]=0, tblLines[[#This Row],[DSP]]&gt;0), AND(tblLines[[#This Row],[QTY]]&gt;0, tblLines[[#This Row],[DSP]]=0)),  CHAR(253), IF(COUNTIF(tblLines[[#This Row],[Commission Total]:[Unit Commission]],"#VALUE!")&gt;0, CHAR(251), CHAR(10)))</f>
        <v xml:space="preserve">
</v>
      </c>
      <c r="B46" s="64"/>
      <c r="C46" s="83"/>
      <c r="D46" s="59"/>
      <c r="E46" s="60"/>
      <c r="F46" s="12"/>
      <c r="G46" s="40"/>
      <c r="H46" s="10">
        <f>IF(tblLines[[#This Row],[RNC]] = 0, 0, IF(ISNUMBER(SEARCH("Credit",$C$10 )), ((tblLines[[#This Row],[DSP]]-tblLines[[#This Row],[RNC]])*tblLines[[#This Row],[QTY]])*-1,  ((tblLines[[#This Row],[DSP]]-tblLines[[#This Row],[RNC]])*tblLines[[#This Row],[QTY]])))</f>
        <v>0</v>
      </c>
      <c r="I46" s="11">
        <f xml:space="preserve"> IF(ISNUMBER(SEARCH("Credit",$C$10 )), (tblLines[[#This Row],[DSP]]*tblLines[[#This Row],[QTY]]*-1),  (tblLines[[#This Row],[DSP]]*tblLines[[#This Row],[QTY]]))</f>
        <v>0</v>
      </c>
      <c r="J46" s="42" t="str">
        <f>IF(tblLines[[#This Row],[QTY]]="","0.00", (tblLines[[#This Row],[Commission Total]]/tblLines[[#This Row],[QTY]]))</f>
        <v>0.00</v>
      </c>
      <c r="K46" s="3"/>
    </row>
    <row r="47" spans="1:11" ht="23" customHeight="1" thickBot="1" x14ac:dyDescent="0.25">
      <c r="A47" s="2"/>
      <c r="B47" s="2"/>
      <c r="C47" s="2"/>
      <c r="D47" s="2"/>
      <c r="E47" s="2"/>
      <c r="F47" s="2"/>
      <c r="G47" s="2"/>
      <c r="H47" s="2"/>
      <c r="I47" s="2"/>
      <c r="J47" s="2"/>
      <c r="K47" s="3"/>
    </row>
    <row r="48" spans="1:11" ht="27" customHeight="1" x14ac:dyDescent="0.2">
      <c r="A48" s="29"/>
      <c r="B48" s="114" t="s">
        <v>58</v>
      </c>
      <c r="C48" s="114"/>
      <c r="D48" s="114"/>
      <c r="E48" s="114"/>
      <c r="F48" s="114"/>
      <c r="G48" s="114"/>
      <c r="H48" s="114"/>
      <c r="I48" s="114"/>
      <c r="J48" s="114"/>
      <c r="K48" s="32"/>
    </row>
    <row r="49" spans="1:11" ht="32" customHeight="1" x14ac:dyDescent="0.2">
      <c r="A49" s="96"/>
      <c r="B49" s="123" t="s">
        <v>59</v>
      </c>
      <c r="C49" s="123"/>
      <c r="D49" s="123"/>
      <c r="E49" s="123"/>
      <c r="F49" s="123"/>
      <c r="G49" s="123"/>
      <c r="H49" s="123"/>
      <c r="I49" s="123"/>
      <c r="J49" s="123"/>
      <c r="K49" s="97"/>
    </row>
    <row r="50" spans="1:11" ht="192.75" customHeight="1" x14ac:dyDescent="0.2">
      <c r="A50" s="96"/>
      <c r="B50" s="115" t="s">
        <v>60</v>
      </c>
      <c r="C50" s="115"/>
      <c r="D50" s="115"/>
      <c r="E50" s="115"/>
      <c r="F50" s="115"/>
      <c r="G50" s="115"/>
      <c r="H50" s="116" t="s">
        <v>61</v>
      </c>
      <c r="I50" s="116"/>
      <c r="J50" s="116"/>
      <c r="K50" s="97"/>
    </row>
    <row r="51" spans="1:11" ht="25.5" customHeight="1" x14ac:dyDescent="0.2">
      <c r="A51" s="29"/>
      <c r="B51" s="31"/>
      <c r="C51" s="31"/>
      <c r="D51" s="31"/>
      <c r="E51" s="31"/>
      <c r="F51" s="31"/>
      <c r="G51" s="31"/>
      <c r="H51" s="30"/>
      <c r="I51" s="29"/>
      <c r="J51" s="29"/>
      <c r="K51" s="32"/>
    </row>
    <row r="52" spans="1:11" ht="14.25" customHeight="1" x14ac:dyDescent="0.2">
      <c r="A52"/>
      <c r="B52"/>
      <c r="C52"/>
      <c r="D52"/>
      <c r="E52"/>
      <c r="F52"/>
      <c r="G52"/>
      <c r="H52"/>
      <c r="I52"/>
      <c r="J52"/>
    </row>
    <row r="53" spans="1:11" x14ac:dyDescent="0.2">
      <c r="A53"/>
      <c r="B53"/>
      <c r="C53"/>
      <c r="D53"/>
      <c r="E53"/>
      <c r="F53"/>
      <c r="G53"/>
      <c r="H53"/>
      <c r="I53"/>
      <c r="J53"/>
    </row>
  </sheetData>
  <sheetProtection selectLockedCells="1"/>
  <mergeCells count="19">
    <mergeCell ref="F8:J10"/>
    <mergeCell ref="A1:K2"/>
    <mergeCell ref="B4:J4"/>
    <mergeCell ref="B6:D6"/>
    <mergeCell ref="F14:J14"/>
    <mergeCell ref="F13:J13"/>
    <mergeCell ref="F6:I6"/>
    <mergeCell ref="F7:J7"/>
    <mergeCell ref="B25:J25"/>
    <mergeCell ref="B48:J48"/>
    <mergeCell ref="B50:G50"/>
    <mergeCell ref="H50:J50"/>
    <mergeCell ref="F11:J11"/>
    <mergeCell ref="F18:J18"/>
    <mergeCell ref="B24:J24"/>
    <mergeCell ref="B23:J23"/>
    <mergeCell ref="B49:J49"/>
    <mergeCell ref="E11:E16"/>
    <mergeCell ref="F22:J22"/>
  </mergeCells>
  <conditionalFormatting sqref="A27:A46">
    <cfRule type="cellIs" dxfId="22" priority="11" operator="equal">
      <formula>CHAR(251)</formula>
    </cfRule>
    <cfRule type="cellIs" dxfId="21" priority="18" operator="equal">
      <formula>CHAR(253)</formula>
    </cfRule>
  </conditionalFormatting>
  <conditionalFormatting sqref="B23">
    <cfRule type="containsText" dxfId="20" priority="16" operator="containsText" text="lines">
      <formula>NOT(ISERROR(SEARCH("lines",B23)))</formula>
    </cfRule>
  </conditionalFormatting>
  <conditionalFormatting sqref="B24">
    <cfRule type="beginsWith" dxfId="19" priority="20" operator="beginsWith" text="One">
      <formula>LEFT(B24,LEN("One"))="One"</formula>
    </cfRule>
  </conditionalFormatting>
  <conditionalFormatting sqref="B25">
    <cfRule type="beginsWith" dxfId="18" priority="28" operator="beginsWith" text="Tip">
      <formula>LEFT(B25,LEN("Tip"))="Tip"</formula>
    </cfRule>
  </conditionalFormatting>
  <conditionalFormatting sqref="C7:C9 C14:C20">
    <cfRule type="notContainsText" dxfId="17" priority="61" operator="notContains" text="Enter">
      <formula>ISERROR(SEARCH("Enter",C7))</formula>
    </cfRule>
  </conditionalFormatting>
  <conditionalFormatting sqref="C10:C13">
    <cfRule type="notContainsText" dxfId="16" priority="66" operator="notContains" text="Select">
      <formula>ISERROR(SEARCH("Select",C10))</formula>
    </cfRule>
  </conditionalFormatting>
  <conditionalFormatting sqref="C19">
    <cfRule type="expression" dxfId="15" priority="62">
      <formula>OR(C$13="Field Scrap", C$13="Return Merchandise")</formula>
    </cfRule>
  </conditionalFormatting>
  <conditionalFormatting sqref="C20">
    <cfRule type="expression" dxfId="14" priority="63">
      <formula>OR($C$13="Labor", $C$13="Rebates",$C$13="Promotional Credit")</formula>
    </cfRule>
  </conditionalFormatting>
  <conditionalFormatting sqref="C7:D20">
    <cfRule type="cellIs" dxfId="13" priority="41" operator="equal">
      <formula>CHAR(253)</formula>
    </cfRule>
  </conditionalFormatting>
  <conditionalFormatting sqref="D7:D20">
    <cfRule type="cellIs" dxfId="12" priority="40" operator="equal">
      <formula>CHAR(253)</formula>
    </cfRule>
    <cfRule type="cellIs" dxfId="11" priority="42" operator="equal">
      <formula>CHAR(254)</formula>
    </cfRule>
  </conditionalFormatting>
  <conditionalFormatting sqref="E11">
    <cfRule type="beginsWith" dxfId="10" priority="10" operator="beginsWith" text="(enter">
      <formula>LEFT(E11,LEN("(enter"))="(enter"</formula>
    </cfRule>
  </conditionalFormatting>
  <conditionalFormatting sqref="F22">
    <cfRule type="beginsWith" dxfId="9" priority="9" operator="beginsWith" text="At least">
      <formula>LEFT(F22,LEN("At least"))="At least"</formula>
    </cfRule>
  </conditionalFormatting>
  <conditionalFormatting sqref="F15:J17">
    <cfRule type="beginsWith" dxfId="8" priority="1" operator="beginsWith" text="enter">
      <formula>LEFT(F15,LEN("enter"))="enter"</formula>
    </cfRule>
  </conditionalFormatting>
  <conditionalFormatting sqref="F19:J21 F8:J13 F18">
    <cfRule type="beginsWith" dxfId="7" priority="39" operator="beginsWith" text="enter">
      <formula>LEFT(F8,LEN("enter"))="enter"</formula>
    </cfRule>
  </conditionalFormatting>
  <conditionalFormatting sqref="G15:G16">
    <cfRule type="beginsWith" dxfId="6" priority="2" operator="beginsWith" text="(enter">
      <formula>LEFT(G15,LEN("(enter"))="(enter"</formula>
    </cfRule>
  </conditionalFormatting>
  <conditionalFormatting sqref="G19">
    <cfRule type="expression" dxfId="5" priority="23">
      <formula>($I$19="Yes")</formula>
    </cfRule>
  </conditionalFormatting>
  <conditionalFormatting sqref="G20:G21">
    <cfRule type="expression" dxfId="4" priority="24">
      <formula>OR($G$19="No", $I$19="Yes")</formula>
    </cfRule>
  </conditionalFormatting>
  <conditionalFormatting sqref="H15:H17">
    <cfRule type="beginsWith" dxfId="3" priority="47" operator="beginsWith" text="(enter">
      <formula>LEFT(H15,LEN("(enter"))="(enter"</formula>
    </cfRule>
  </conditionalFormatting>
  <conditionalFormatting sqref="I19">
    <cfRule type="expression" dxfId="2" priority="25">
      <formula>($G$19="Yes")</formula>
    </cfRule>
  </conditionalFormatting>
  <conditionalFormatting sqref="I20:J21">
    <cfRule type="expression" dxfId="1" priority="26">
      <formula>OR($G$19="Yes", $I$19="No")</formula>
    </cfRule>
  </conditionalFormatting>
  <conditionalFormatting sqref="J6">
    <cfRule type="cellIs" dxfId="0" priority="31" operator="equal">
      <formula>"Required"</formula>
    </cfRule>
  </conditionalFormatting>
  <dataValidations count="32">
    <dataValidation type="list" showInputMessage="1" showErrorMessage="1" errorTitle="Invalid data entered" error="Please select an option from the list provided." promptTitle="Select a Product Type" prompt="Please select a product type from the list. Do NOT pick &quot;ABM&quot; unless you are intending it to be a Mexico product type request." sqref="C11" xr:uid="{31C8F5CD-E552-4B3E-BF35-0BE53F420375}">
      <formula1>$O$10:$O$19</formula1>
    </dataValidation>
    <dataValidation type="list" showInputMessage="1" showErrorMessage="1" errorTitle="Invalid data entered" error="Please select an option from the list provided." promptTitle="Select a Request Currency" prompt="Please select the currency of the transaction from the list." sqref="C12" xr:uid="{0051BE43-0ACC-4577-BFFC-FC626FEEDB5E}">
      <formula1>"Select a transaction currency, USD, CAD, MXN"</formula1>
    </dataValidation>
    <dataValidation type="textLength" showInputMessage="1" showErrorMessage="1" errorTitle="Invalid data entered" error="Please enter a valid agent or salesperson number." promptTitle="Enter Agent or Salesperson #" prompt="Please enter the 3 or 4 digit Agent or Salesperson number responsible for the transaction (do not include the A). Put &quot;N/A&quot; if one is not associated with this transaction. Put &quot;Split&quot; if split between two and specify the agencies in the Split fields." sqref="C14" xr:uid="{A0F5DE7F-33E7-4B25-92B2-2DB6751D1FEE}">
      <formula1>2</formula1>
      <formula2>5</formula2>
    </dataValidation>
    <dataValidation type="list" showInputMessage="1" showErrorMessage="1" errorTitle="Invalid data entered" error="Please select an option from the list provided." promptTitle="Select a Request Type" prompt="Please select a request type from the list. This will determine the reason code options." sqref="C10" xr:uid="{9209836B-7CA8-4126-AC1B-F8B35CB701A0}">
      <formula1>"Select a credit or invoice type, ABL Credit, ABL Invoice, OSRAM Credit, OSRAM Invoice"</formula1>
    </dataValidation>
    <dataValidation type="textLength" operator="greaterThan" showInputMessage="1" showErrorMessage="1" errorTitle="Invalid number" error="This doesn't appear to be long enough for an account or reference number." promptTitle="Enter Account #" prompt="Please enter your customer account number or your seller reference number." sqref="C15" xr:uid="{0936107B-B7EB-4A6D-A0B6-220F93224E0B}">
      <formula1>3</formula1>
    </dataValidation>
    <dataValidation type="textLength" operator="greaterThanOrEqual" showInputMessage="1" showErrorMessage="1" errorTitle="Invalid data entered" error="Please enter a valid order number." promptTitle="Enter Order #" prompt="Please enter the Order # associated with this transaction request. If you do not have an Order #, please type N/A. If there are multiple orders associated with this transaction, please type Multiple." sqref="C16" xr:uid="{295C69A1-2DB9-4DA4-8A00-3E111C248B7D}">
      <formula1>2</formula1>
    </dataValidation>
    <dataValidation type="textLength" operator="greaterThanOrEqual" showInputMessage="1" showErrorMessage="1" promptTitle="Enter Purchase Order #" prompt="Please enter the Purchase Order (PO) # associated with this transaction request. If you do not have a PO #, please type N/A." sqref="C18" xr:uid="{84487FE6-D44D-46B9-9BE0-9B11EA3D3AA8}">
      <formula1>3</formula1>
    </dataValidation>
    <dataValidation operator="greaterThanOrEqual" allowBlank="1" showInputMessage="1" showErrorMessage="1" promptTitle="Enter Return Authorization #" prompt="Please enter the RA # for the transaction if applicable." sqref="C19" xr:uid="{AA1D6BB5-3EAB-4036-9402-9DFC81B078B6}"/>
    <dataValidation type="textLength" operator="equal" showInputMessage="1" showErrorMessage="1" errorTitle="Too many or few characters" error="A GL string must be 35 characters including dashes. Example: 123-456-7891-1234567-A1234567-78-91" promptTitle="Enter General Ledger #" prompt="Please enter the GL # of the transaction if applicable. This field is required for the ABL - Sales - Concession credits and requires 35 characters including dashes. Dash placement between digits should be as follows: 123-123-1234-1234567-12345678-12-12." sqref="C20" xr:uid="{E98B02A7-1CBC-4F98-94E1-17EBA6A9C8DE}">
      <formula1>35</formula1>
    </dataValidation>
    <dataValidation type="textLength" operator="greaterThanOrEqual" showInputMessage="1" showErrorMessage="1" errorTitle="Please enter phone number" error="This field is required. Please enter your phone number." promptTitle="Enter your phone number" prompt="Please enter the best phone number to contact you in case an Acuity representative needs to reach out for additional information." sqref="C8" xr:uid="{8CC0C43F-EB01-4E9F-8970-62876765512C}">
      <formula1>10</formula1>
    </dataValidation>
    <dataValidation type="custom" showInputMessage="1" showErrorMessage="1" errorTitle="Not a valid email" error="This doesn't look like a valid email. Please make sure you're typing your full email address - example: abc@abc.com." promptTitle="Enter your email address" prompt="Please enter your email address for status updates related to this request. This should be your entire email address (example: abc@abc.com). If not entered properly, you will NOT receive status updates!" sqref="C9 G15:G16" xr:uid="{A7A9FAD8-1927-44C5-9AD9-33ADCF3E2407}">
      <formula1>FIND(".",C9,FIND("@",C9))</formula1>
    </dataValidation>
    <dataValidation type="list" showInputMessage="1" showErrorMessage="1" errorTitle="Invalid data entered." error="Please select an option from the list provided." promptTitle="Is CIP applicable?" prompt="Complete this section for CIP related orders. If CIP applies, select 'Yes'. Otherwise, leave default of 'No'." sqref="G19" xr:uid="{5DD8AE16-AED2-4E58-9E07-8968618047C7}">
      <formula1>"No, Yes"</formula1>
    </dataValidation>
    <dataValidation type="textLength" operator="greaterThan" showInputMessage="1" showErrorMessage="1" errorTitle="Contact name required" error="A contact name is required. Please enter your first and last name." promptTitle="Enter your name" prompt="Please enter your first and last name in case an Acuity representative needs to reach out for additional information." sqref="C7" xr:uid="{54B08815-3DEB-455D-94A4-3AEAB0DD857E}">
      <formula1>2</formula1>
    </dataValidation>
    <dataValidation allowBlank="1" showInputMessage="1" showErrorMessage="1" promptTitle="Enter first Agency #" prompt="Enter the agency number for the first split agency here." sqref="I20" xr:uid="{30973A26-4196-4264-A32C-47E850C410E4}"/>
    <dataValidation allowBlank="1" showInputMessage="1" showErrorMessage="1" promptTitle="Enter second Agency #" prompt="Enter the agency number for the second split agency here." sqref="I21" xr:uid="{3A8D33B9-1D13-48CE-81C8-BDF63C7946E6}"/>
    <dataValidation allowBlank="1" showInputMessage="1" showErrorMessage="1" promptTitle="Enter first agency Split %" prompt="Enter the split % for the first agency." sqref="J20" xr:uid="{C13A8C67-3338-43C5-81C9-4F119AA9EC64}"/>
    <dataValidation allowBlank="1" showInputMessage="1" showErrorMessage="1" promptTitle="Enter second agency Split %" prompt="Enter the split % for the second agency." sqref="J21" xr:uid="{2406E008-C996-410D-927E-686EE472CAF0}"/>
    <dataValidation type="custom" showInputMessage="1" showErrorMessage="1" errorTitle="Not a valid email" error="This doesn't look like a valid email. Please make sure you're typing the full email address (must include &quot;@&quot; and &quot;.&quot; symbols)." promptTitle="Enter email address (optional)" prompt="Enter an email address that you'd like to have status notifcations sent to about this request." sqref="H15:H17 G17" xr:uid="{AD493269-F140-41D5-B261-183FA79B056D}">
      <formula1>FIND(".",G15,FIND("@",G15))</formula1>
    </dataValidation>
    <dataValidation allowBlank="1" showInputMessage="1" showErrorMessage="1" promptTitle="Enter Total Commission Deduction" prompt="If CIP is 'Yes', Commission Deduction is defaulted to 90% of the Distributor Credit." sqref="G21" xr:uid="{AA731A48-E2A2-451D-B839-86D28503CB32}"/>
    <dataValidation allowBlank="1" showInputMessage="1" showErrorMessage="1" promptTitle="Enter CIP amount for Distributor" prompt="If CIP is 'Yes', please enter the total amount to the Distributor." sqref="G20" xr:uid="{16F85081-1782-4B5C-B434-C8CE27573914}"/>
    <dataValidation allowBlank="1" showInputMessage="1" showErrorMessage="1" promptTitle="Required for Reason Type" prompt="&quot;ABL Invoice&quot; and &quot;OSRAM Invoice&quot; Request Types require comments as to why the bill is being requested." sqref="J6" xr:uid="{222133CB-662E-4CEA-A4A4-AC79849B0509}"/>
    <dataValidation allowBlank="1" showInputMessage="1" showErrorMessage="1" prompt="Please enter the LIT LINE number to be invoiced or credited. If there is no LIT LN associated to this request, please type 1 (and the formatting will auto apply)." sqref="B27" xr:uid="{392FE6FB-8CFC-4AA1-B690-1E6C22F13F9E}"/>
    <dataValidation allowBlank="1" showInputMessage="1" showErrorMessage="1" prompt="Please enter the CI Code for this line. If there is no LIT LN associated to this request, type *826677 as the CI Code." sqref="C27" xr:uid="{9E23BE64-9EE9-4305-9BAB-C54C4B91AA94}"/>
    <dataValidation type="list" showInputMessage="1" showErrorMessage="1" errorTitle="Invalid data entered." error="Please select an option from the list provided." promptTitle="Is Commission Split applicable?" prompt="AQD USE ONLY - If Split applies, select 'Yes'. Otherwise, leave default of 'No'. Note: CIP and Split are exclusive - do not apply both on a single request." sqref="I19" xr:uid="{7411C33D-AE2D-4E07-9C9C-8111ACFB56F4}">
      <formula1>"No, Yes"</formula1>
    </dataValidation>
    <dataValidation operator="greaterThan" showInputMessage="1" showErrorMessage="1" errorTitle="Invalid number" error="This doesn't appear to be long enough for an account or reference number." promptTitle="Enter National Account Name" prompt="If applicable, please enter the name of the National Account Group name required for this transaction." sqref="C17" xr:uid="{7D6C1456-1858-4381-96AC-492EC1252F04}"/>
    <dataValidation allowBlank="1" showInputMessage="1" showErrorMessage="1" promptTitle="Both QTY and DSP Required" prompt="Either the QTY or the DSP of the item wasn't entered or isn't greater than &quot;0&quot; for this line. Please make sure there is a QTY of at least 1 and a DSP is greater than 0.00." sqref="A27:A46" xr:uid="{44C11BFC-6B48-4DEE-93F7-9E117106B968}"/>
    <dataValidation type="decimal" operator="greaterThanOrEqual" allowBlank="1" showInputMessage="1" showErrorMessage="1" errorTitle="Must be a positive number" error="RNC must be greater than or equal to 0.00. If the Request Type is credit, the totals will automatically be converted to a negative value." prompt="Please enter the Revenue Net Commission (RNC) for this line. This can be left blank if unknown. For Pricing Issues, RNC should be entered as the difference to credit and NOT the old or new value." sqref="G27:G46" xr:uid="{3D65A2F0-726E-4736-9308-14D09B3F0969}">
      <formula1>0</formula1>
    </dataValidation>
    <dataValidation type="whole" operator="greaterThanOrEqual" allowBlank="1" showInputMessage="1" showErrorMessage="1" errorTitle="Must be greater than 0" error="QTY must be greater than 0 and a whole number only. If the Request Type is credit, the totals will automatically be converted to a negative value." prompt="Please enter the quantity to be invoiced or credited for this line. Each line MUST have at least 1 in the QTY field to be processed correctly." sqref="D27:D46" xr:uid="{2A6F99A4-2D7F-403A-9116-A985CADAA685}">
      <formula1>0</formula1>
    </dataValidation>
    <dataValidation type="decimal" operator="greaterThanOrEqual" allowBlank="1" showInputMessage="1" showErrorMessage="1" errorTitle="Positive Numbers Only" error="DSP must be greater than 0.00. If the Request Type is credit, the totals will automatically be converted to a negative value." prompt="Please enter the Distributor Selling Price (DSP) for this line. For Pricing Issues, DSP should be entered as the difference to credit and NOT the old or new value." sqref="E27:E46" xr:uid="{14CE4A7E-37D2-4525-A9C3-B909E6A1D423}">
      <formula1>0</formula1>
    </dataValidation>
    <dataValidation allowBlank="1" showInputMessage="1" sqref="F8:J10" xr:uid="{3312D098-58CE-4F53-8B4E-A3B4EC2401FE}"/>
    <dataValidation allowBlank="1" showInputMessage="1" showErrorMessage="1" promptTitle="CIP orders" prompt="Please complete this section for CIP related orders." sqref="F18:J18" xr:uid="{0D421CB9-96F9-43FC-8399-C3811EDF90FE}"/>
    <dataValidation type="list" allowBlank="1" showInputMessage="1" showErrorMessage="1" sqref="O11" xr:uid="{54ABA36C-C069-4CE8-9152-2FAC0F1F4FC6}">
      <formula1>$O$11</formula1>
    </dataValidation>
  </dataValidations>
  <pageMargins left="0.7" right="0.7" top="0.75" bottom="0.75" header="0.3" footer="0.3"/>
  <pageSetup orientation="portrait" horizontalDpi="1200" verticalDpi="1200" r:id="rId1"/>
  <ignoredErrors>
    <ignoredError sqref="C14" listDataValidation="1"/>
  </ignoredErrors>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Invalid data entered" error="Please select an option from the list provided." promptTitle="Select a Reason Code" prompt="Please select a reason code from the list. For help picking a reason code, use the &quot;Reason Code Instructions&quot; sheet in this file. If this dropdown doesn't populate, you can enter a reason from that sheet." xr:uid="{BD00A518-C926-4D08-86AA-EBBBABE4C438}">
          <x14:formula1>
            <xm:f>_xlfn.ANCHORARRAY(ListOptions!$D$4)</xm:f>
          </x14:formula1>
          <xm:sqref>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47920-3BB4-4C9E-B0C0-6D27A7105C7C}">
  <sheetPr codeName="Sheet2"/>
  <dimension ref="A1:C21"/>
  <sheetViews>
    <sheetView topLeftCell="A13" zoomScaleNormal="100" workbookViewId="0">
      <selection activeCell="B20" sqref="B20"/>
    </sheetView>
  </sheetViews>
  <sheetFormatPr baseColWidth="10" defaultColWidth="8.83203125" defaultRowHeight="15" x14ac:dyDescent="0.2"/>
  <cols>
    <col min="1" max="1" width="40.6640625" bestFit="1" customWidth="1"/>
    <col min="2" max="2" width="76.6640625" customWidth="1"/>
    <col min="3" max="3" width="102.5" customWidth="1"/>
  </cols>
  <sheetData>
    <row r="1" spans="1:3" x14ac:dyDescent="0.2">
      <c r="A1" s="147" t="s">
        <v>62</v>
      </c>
      <c r="B1" s="148"/>
      <c r="C1" s="148"/>
    </row>
    <row r="2" spans="1:3" x14ac:dyDescent="0.2">
      <c r="A2" s="147"/>
      <c r="B2" s="148"/>
      <c r="C2" s="148"/>
    </row>
    <row r="3" spans="1:3" ht="17" thickBot="1" x14ac:dyDescent="0.25">
      <c r="A3" s="24" t="s">
        <v>63</v>
      </c>
      <c r="B3" s="25" t="s">
        <v>64</v>
      </c>
      <c r="C3" s="25" t="s">
        <v>65</v>
      </c>
    </row>
    <row r="4" spans="1:3" ht="17" x14ac:dyDescent="0.2">
      <c r="A4" s="26" t="s">
        <v>66</v>
      </c>
      <c r="B4" s="27" t="s">
        <v>67</v>
      </c>
      <c r="C4" s="27" t="s">
        <v>68</v>
      </c>
    </row>
    <row r="5" spans="1:3" ht="17" x14ac:dyDescent="0.2">
      <c r="A5" s="26" t="s">
        <v>69</v>
      </c>
      <c r="B5" s="27" t="s">
        <v>70</v>
      </c>
      <c r="C5" s="27" t="s">
        <v>71</v>
      </c>
    </row>
    <row r="6" spans="1:3" ht="17" hidden="1" x14ac:dyDescent="0.2">
      <c r="A6" s="26" t="s">
        <v>72</v>
      </c>
      <c r="B6" s="27" t="s">
        <v>73</v>
      </c>
      <c r="C6" s="54" t="s">
        <v>74</v>
      </c>
    </row>
    <row r="7" spans="1:3" ht="17" hidden="1" x14ac:dyDescent="0.2">
      <c r="A7" s="26" t="s">
        <v>75</v>
      </c>
      <c r="B7" s="27" t="s">
        <v>76</v>
      </c>
      <c r="C7" s="54" t="s">
        <v>77</v>
      </c>
    </row>
    <row r="8" spans="1:3" ht="17" x14ac:dyDescent="0.2">
      <c r="A8" s="26" t="s">
        <v>78</v>
      </c>
      <c r="B8" s="27" t="s">
        <v>79</v>
      </c>
      <c r="C8" s="27"/>
    </row>
    <row r="9" spans="1:3" ht="17" x14ac:dyDescent="0.2">
      <c r="A9" s="26" t="s">
        <v>80</v>
      </c>
      <c r="B9" s="27" t="s">
        <v>81</v>
      </c>
      <c r="C9" s="27" t="s">
        <v>82</v>
      </c>
    </row>
    <row r="10" spans="1:3" ht="17" x14ac:dyDescent="0.2">
      <c r="A10" s="26" t="s">
        <v>83</v>
      </c>
      <c r="B10" s="27" t="s">
        <v>84</v>
      </c>
      <c r="C10" s="27"/>
    </row>
    <row r="11" spans="1:3" ht="34" x14ac:dyDescent="0.2">
      <c r="A11" s="26" t="s">
        <v>85</v>
      </c>
      <c r="B11" s="27" t="s">
        <v>86</v>
      </c>
      <c r="C11" s="27" t="s">
        <v>87</v>
      </c>
    </row>
    <row r="12" spans="1:3" ht="17" x14ac:dyDescent="0.2">
      <c r="A12" s="26" t="s">
        <v>88</v>
      </c>
      <c r="B12" s="27" t="s">
        <v>89</v>
      </c>
      <c r="C12" s="27" t="s">
        <v>82</v>
      </c>
    </row>
    <row r="13" spans="1:3" ht="34" x14ac:dyDescent="0.2">
      <c r="A13" s="26" t="s">
        <v>90</v>
      </c>
      <c r="B13" s="27" t="s">
        <v>91</v>
      </c>
      <c r="C13" s="27" t="s">
        <v>92</v>
      </c>
    </row>
    <row r="14" spans="1:3" ht="17" x14ac:dyDescent="0.2">
      <c r="A14" s="26" t="s">
        <v>93</v>
      </c>
      <c r="B14" s="27" t="s">
        <v>94</v>
      </c>
      <c r="C14" s="27" t="s">
        <v>95</v>
      </c>
    </row>
    <row r="15" spans="1:3" ht="17" x14ac:dyDescent="0.2">
      <c r="A15" s="26" t="s">
        <v>96</v>
      </c>
      <c r="B15" s="27" t="s">
        <v>97</v>
      </c>
      <c r="C15" s="27"/>
    </row>
    <row r="16" spans="1:3" ht="17" x14ac:dyDescent="0.2">
      <c r="A16" s="26" t="s">
        <v>98</v>
      </c>
      <c r="B16" s="27" t="s">
        <v>99</v>
      </c>
      <c r="C16" s="27"/>
    </row>
    <row r="17" spans="1:3" ht="17" x14ac:dyDescent="0.2">
      <c r="A17" s="26" t="s">
        <v>100</v>
      </c>
      <c r="B17" s="27" t="s">
        <v>101</v>
      </c>
      <c r="C17" s="27"/>
    </row>
    <row r="18" spans="1:3" x14ac:dyDescent="0.2">
      <c r="A18" s="23"/>
      <c r="C18" s="22"/>
    </row>
    <row r="19" spans="1:3" ht="17" thickBot="1" x14ac:dyDescent="0.25">
      <c r="A19" s="24" t="s">
        <v>102</v>
      </c>
      <c r="B19" s="25" t="s">
        <v>103</v>
      </c>
      <c r="C19" s="25" t="s">
        <v>65</v>
      </c>
    </row>
    <row r="20" spans="1:3" ht="34" x14ac:dyDescent="0.2">
      <c r="A20" s="26" t="s">
        <v>104</v>
      </c>
      <c r="B20" s="27" t="s">
        <v>105</v>
      </c>
      <c r="C20" s="28" t="s">
        <v>106</v>
      </c>
    </row>
    <row r="21" spans="1:3" ht="34" x14ac:dyDescent="0.2">
      <c r="A21" s="26" t="s">
        <v>100</v>
      </c>
      <c r="B21" s="27" t="s">
        <v>107</v>
      </c>
      <c r="C21" s="28" t="s">
        <v>106</v>
      </c>
    </row>
  </sheetData>
  <sheetProtection algorithmName="SHA-512" hashValue="Mp0kf+wYa8m+hBBUNrpEAXwTH423O2Jk08zaZeJnzrC6K4xKKe7q5LaSXIw0JI7Dqmq7FMRVflhcV//OWl/2Pg==" saltValue="gHvVnkOyYjvD6WPn8+KWqw==" spinCount="100000" sheet="1" objects="1" scenarios="1" selectLockedCells="1"/>
  <mergeCells count="1">
    <mergeCell ref="A1:C2"/>
  </mergeCells>
  <hyperlinks>
    <hyperlink ref="C6" r:id="rId1" xr:uid="{D41464AE-4F64-4316-B4A5-0D9B5FF4253D}"/>
    <hyperlink ref="C7" r:id="rId2" display="Field scrap credit requests are only processed through the CFA tool" xr:uid="{3F4B8D62-3F7E-4EB3-AAAE-BA3022C30DE3}"/>
  </hyperlinks>
  <pageMargins left="0.7" right="0.7" top="0.75" bottom="0.75" header="0.3" footer="0.3"/>
  <pageSetup orientation="portrait" r:id="rId3"/>
  <tableParts count="2">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D0D70-13C7-4B26-B122-9DD1A087F19F}">
  <dimension ref="A1:C15"/>
  <sheetViews>
    <sheetView workbookViewId="0">
      <selection activeCell="B12" sqref="B12"/>
    </sheetView>
  </sheetViews>
  <sheetFormatPr baseColWidth="10" defaultColWidth="8.83203125" defaultRowHeight="15" x14ac:dyDescent="0.2"/>
  <cols>
    <col min="2" max="2" width="90.5" customWidth="1"/>
    <col min="3" max="3" width="14.83203125" customWidth="1"/>
  </cols>
  <sheetData>
    <row r="1" spans="1:3" ht="18" x14ac:dyDescent="0.2">
      <c r="A1" s="114" t="s">
        <v>108</v>
      </c>
      <c r="B1" s="114"/>
      <c r="C1" s="114"/>
    </row>
    <row r="2" spans="1:3" ht="44" customHeight="1" x14ac:dyDescent="0.2">
      <c r="A2" s="149" t="s">
        <v>109</v>
      </c>
      <c r="B2" s="149"/>
      <c r="C2" s="149"/>
    </row>
    <row r="3" spans="1:3" ht="28.25" customHeight="1" x14ac:dyDescent="0.2">
      <c r="A3" s="107"/>
      <c r="B3" s="107"/>
      <c r="C3" s="107"/>
    </row>
    <row r="4" spans="1:3" ht="42.75" customHeight="1" x14ac:dyDescent="0.2">
      <c r="A4" s="106">
        <v>1</v>
      </c>
      <c r="B4" s="105" t="s">
        <v>110</v>
      </c>
      <c r="C4" s="104"/>
    </row>
    <row r="5" spans="1:3" ht="58" customHeight="1" x14ac:dyDescent="0.2">
      <c r="A5" s="106">
        <v>2</v>
      </c>
      <c r="B5" s="105" t="s">
        <v>111</v>
      </c>
      <c r="C5" s="103"/>
    </row>
    <row r="6" spans="1:3" ht="47.25" customHeight="1" x14ac:dyDescent="0.2">
      <c r="A6" s="106">
        <v>3</v>
      </c>
      <c r="B6" s="105" t="s">
        <v>112</v>
      </c>
      <c r="C6" s="103"/>
    </row>
    <row r="7" spans="1:3" ht="43.5" customHeight="1" x14ac:dyDescent="0.2">
      <c r="A7" s="106">
        <v>4</v>
      </c>
      <c r="B7" s="105" t="s">
        <v>113</v>
      </c>
      <c r="C7" s="103"/>
    </row>
    <row r="8" spans="1:3" ht="68.25" customHeight="1" x14ac:dyDescent="0.2">
      <c r="A8" s="106">
        <v>5</v>
      </c>
      <c r="B8" s="105" t="s">
        <v>114</v>
      </c>
      <c r="C8" s="103"/>
    </row>
    <row r="9" spans="1:3" ht="58" customHeight="1" x14ac:dyDescent="0.2">
      <c r="A9" s="106">
        <v>6</v>
      </c>
      <c r="B9" s="105" t="s">
        <v>115</v>
      </c>
      <c r="C9" s="103"/>
    </row>
    <row r="10" spans="1:3" ht="58" customHeight="1" x14ac:dyDescent="0.2">
      <c r="A10" s="106">
        <v>7</v>
      </c>
      <c r="B10" s="105" t="s">
        <v>116</v>
      </c>
      <c r="C10" s="103"/>
    </row>
    <row r="11" spans="1:3" ht="58" customHeight="1" x14ac:dyDescent="0.2">
      <c r="A11" s="106">
        <v>8</v>
      </c>
      <c r="B11" s="105" t="s">
        <v>117</v>
      </c>
      <c r="C11" s="103"/>
    </row>
    <row r="12" spans="1:3" ht="70.25" customHeight="1" x14ac:dyDescent="0.2">
      <c r="A12" s="106">
        <v>9</v>
      </c>
      <c r="B12" s="105" t="s">
        <v>118</v>
      </c>
      <c r="C12" s="103"/>
    </row>
    <row r="13" spans="1:3" ht="81.75" customHeight="1" x14ac:dyDescent="0.2">
      <c r="A13" s="106">
        <v>10</v>
      </c>
      <c r="B13" s="105" t="s">
        <v>119</v>
      </c>
      <c r="C13" s="103"/>
    </row>
    <row r="14" spans="1:3" ht="36" customHeight="1" x14ac:dyDescent="0.2">
      <c r="A14" s="105"/>
      <c r="B14" s="105"/>
      <c r="C14" s="105"/>
    </row>
    <row r="15" spans="1:3" ht="16" x14ac:dyDescent="0.2">
      <c r="A15" s="31"/>
      <c r="B15" s="31"/>
      <c r="C15" s="31"/>
    </row>
  </sheetData>
  <sheetProtection algorithmName="SHA-512" hashValue="L4PqHI7aRpxtOjekG2C57V2RZmh44N9l+RP/bC75fkg/aoEyOQKyIu58W6+PkFoSinKXb/hL7ittbYfL03oQ1Q==" saltValue="FD46xzwmPfxaNLjhh/d6wQ==" spinCount="100000" sheet="1" objects="1" scenarios="1"/>
  <mergeCells count="2">
    <mergeCell ref="A2:C2"/>
    <mergeCell ref="A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B2919-A003-4FF0-B525-A9CDBF94BD32}">
  <sheetPr codeName="Sheet3"/>
  <dimension ref="A1:AD7"/>
  <sheetViews>
    <sheetView workbookViewId="0">
      <selection activeCell="AD3" sqref="AD3"/>
    </sheetView>
  </sheetViews>
  <sheetFormatPr baseColWidth="10" defaultColWidth="8.83203125" defaultRowHeight="15" x14ac:dyDescent="0.2"/>
  <cols>
    <col min="1" max="1" width="20.5" customWidth="1"/>
    <col min="2" max="2" width="14" bestFit="1" customWidth="1"/>
    <col min="3" max="3" width="14.33203125" bestFit="1" customWidth="1"/>
    <col min="4" max="5" width="13.5" bestFit="1" customWidth="1"/>
    <col min="6" max="6" width="13.1640625" bestFit="1" customWidth="1"/>
    <col min="7" max="7" width="16.83203125" bestFit="1" customWidth="1"/>
    <col min="8" max="8" width="15.5" bestFit="1" customWidth="1"/>
    <col min="9" max="9" width="17.6640625" bestFit="1" customWidth="1"/>
    <col min="10" max="10" width="16" bestFit="1" customWidth="1"/>
    <col min="11" max="11" width="14.33203125" bestFit="1" customWidth="1"/>
    <col min="12" max="12" width="14.33203125" customWidth="1"/>
    <col min="13" max="13" width="12" bestFit="1" customWidth="1"/>
    <col min="14" max="14" width="11.83203125" bestFit="1" customWidth="1"/>
    <col min="15" max="15" width="11.5" bestFit="1" customWidth="1"/>
    <col min="16" max="16" width="12.33203125" bestFit="1" customWidth="1"/>
    <col min="17" max="17" width="11.83203125" bestFit="1" customWidth="1"/>
    <col min="18" max="18" width="11.1640625" bestFit="1" customWidth="1"/>
    <col min="19" max="19" width="21.1640625" bestFit="1" customWidth="1"/>
    <col min="20" max="20" width="7.5" bestFit="1" customWidth="1"/>
    <col min="21" max="21" width="21" bestFit="1" customWidth="1"/>
    <col min="22" max="22" width="24" bestFit="1" customWidth="1"/>
    <col min="23" max="23" width="24" customWidth="1"/>
    <col min="24" max="24" width="13.5" bestFit="1" customWidth="1"/>
    <col min="25" max="25" width="20.33203125" bestFit="1" customWidth="1"/>
    <col min="26" max="26" width="13.5" bestFit="1" customWidth="1"/>
    <col min="27" max="27" width="20.33203125" bestFit="1" customWidth="1"/>
    <col min="28" max="29" width="10.33203125" bestFit="1" customWidth="1"/>
    <col min="30" max="30" width="22.1640625" customWidth="1"/>
    <col min="32" max="32" width="50.5" customWidth="1"/>
  </cols>
  <sheetData>
    <row r="1" spans="1:30" x14ac:dyDescent="0.2">
      <c r="A1" t="s">
        <v>120</v>
      </c>
      <c r="B1" t="s">
        <v>121</v>
      </c>
      <c r="C1" t="s">
        <v>122</v>
      </c>
      <c r="D1" t="s">
        <v>123</v>
      </c>
      <c r="E1" t="s">
        <v>124</v>
      </c>
      <c r="F1" t="s">
        <v>125</v>
      </c>
      <c r="G1" t="s">
        <v>126</v>
      </c>
      <c r="H1" t="s">
        <v>127</v>
      </c>
      <c r="I1" t="s">
        <v>128</v>
      </c>
      <c r="J1" t="s">
        <v>129</v>
      </c>
      <c r="K1" t="s">
        <v>130</v>
      </c>
      <c r="L1" t="s">
        <v>131</v>
      </c>
      <c r="M1" t="s">
        <v>132</v>
      </c>
      <c r="N1" t="s">
        <v>133</v>
      </c>
      <c r="O1" t="s">
        <v>134</v>
      </c>
      <c r="P1" t="s">
        <v>135</v>
      </c>
      <c r="Q1" t="s">
        <v>136</v>
      </c>
      <c r="R1" t="s">
        <v>137</v>
      </c>
      <c r="S1" t="s">
        <v>138</v>
      </c>
      <c r="T1" t="s">
        <v>39</v>
      </c>
      <c r="U1" t="s">
        <v>139</v>
      </c>
      <c r="V1" t="s">
        <v>140</v>
      </c>
      <c r="W1" t="s">
        <v>141</v>
      </c>
      <c r="X1" t="s">
        <v>142</v>
      </c>
      <c r="Y1" t="s">
        <v>143</v>
      </c>
      <c r="Z1" t="s">
        <v>144</v>
      </c>
      <c r="AA1" t="s">
        <v>145</v>
      </c>
      <c r="AB1" t="s">
        <v>146</v>
      </c>
      <c r="AC1" t="s">
        <v>147</v>
      </c>
      <c r="AD1" t="s">
        <v>148</v>
      </c>
    </row>
    <row r="2" spans="1:30" x14ac:dyDescent="0.2">
      <c r="A2">
        <v>1</v>
      </c>
      <c r="B2" s="88" t="str">
        <f>IF(ISNUMBER(SEARCH($A$5,RequestEntry!$C$7)),"",RequestEntry!$C$7)</f>
        <v/>
      </c>
      <c r="C2" s="88" t="str">
        <f>IF(ISNUMBER(SEARCH($A$5,RequestEntry!$C$8)),"",RequestEntry!$C$8)</f>
        <v/>
      </c>
      <c r="D2" s="88" t="str">
        <f>IF(ISNUMBER(SEARCH($A$5,RequestEntry!$C$9)),"",RequestEntry!$C$9)</f>
        <v/>
      </c>
      <c r="E2" s="88" t="str">
        <f>IF(ISNUMBER(SEARCH($A$4,RequestEntry!$C$10)),"",RequestEntry!$C$10)</f>
        <v/>
      </c>
      <c r="F2" s="88" t="str">
        <f>IF(ISNUMBER(SEARCH($A$4,RequestEntry!$C$11)),"",RequestEntry!$C$11)</f>
        <v/>
      </c>
      <c r="G2" s="88" t="str">
        <f>IF(ISNUMBER(SEARCH($A$4,RequestEntry!$C$12)),"",RequestEntry!$C$12)</f>
        <v/>
      </c>
      <c r="H2" s="88" t="str">
        <f>IF(ISNUMBER(SEARCH($A$4,RequestEntry!$C$13)),"",RequestEntry!$C$13)</f>
        <v/>
      </c>
      <c r="I2" s="88" t="str">
        <f>IF(ISNUMBER(SEARCH($A$5,RequestEntry!$C$14)),"",RequestEntry!$C$14)</f>
        <v/>
      </c>
      <c r="J2" s="88" t="str">
        <f>IF(ISNUMBER(SEARCH($A$5,RequestEntry!$C$15)),"",RequestEntry!$C$15)</f>
        <v/>
      </c>
      <c r="K2" s="88" t="str">
        <f>IF(ISNUMBER(SEARCH($A$5,RequestEntry!$C$16)),"",RequestEntry!$C$16)</f>
        <v/>
      </c>
      <c r="L2" t="str">
        <f>IF(ISNUMBER(SEARCH($A$5,RequestEntry!$C$17)),"",RequestEntry!$C$17)</f>
        <v/>
      </c>
      <c r="M2" s="88" t="str">
        <f>IF(ISNUMBER(SEARCH($A$5,RequestEntry!$C$18)),"",RequestEntry!$C$18)</f>
        <v/>
      </c>
      <c r="N2" s="88" t="str">
        <f>IF(ISNUMBER(SEARCH($A$5,RequestEntry!$C$19)),"",RequestEntry!$C$19)</f>
        <v/>
      </c>
      <c r="O2" s="88" t="str">
        <f>IF(ISNUMBER(SEARCH($A$5,RequestEntry!$C$20)),"",RequestEntry!$C$20)</f>
        <v/>
      </c>
      <c r="P2" s="20">
        <f>RequestEntry!$C$21</f>
        <v>0</v>
      </c>
      <c r="Q2" s="20">
        <f>RequestEntry!$C$22</f>
        <v>0</v>
      </c>
      <c r="R2" s="89">
        <f>IF(RequestEntry!G19 = "Yes", 1,  COUNTIF(tblLines[QTY],"&lt;&gt;"&amp;""))</f>
        <v>0</v>
      </c>
      <c r="S2" t="str">
        <f>IF(ISNUMBER(SEARCH($A$7,RequestEntry!$F$8)),"",RequestEntry!$F$8)</f>
        <v>Enter comments about this request here</v>
      </c>
      <c r="T2" s="88" t="str">
        <f>IF(RequestEntry!$G$19="No", "N", "Y")</f>
        <v>N</v>
      </c>
      <c r="U2" s="20">
        <f>RequestEntry!$G$20</f>
        <v>0</v>
      </c>
      <c r="V2" s="20">
        <f>RequestEntry!$G$21</f>
        <v>0</v>
      </c>
      <c r="W2" t="str">
        <f>IF(RequestEntry!$I$19="No", "N", "Y")</f>
        <v>N</v>
      </c>
      <c r="X2" t="str">
        <f>IF(ISNUMBER(SEARCH($A$5,RequestEntry!$I$20)),"",RequestEntry!$I$20)</f>
        <v/>
      </c>
      <c r="Y2" t="str">
        <f>IF(_xlfn.NUMBERVALUE(RequestEntry!$J$20)=0,"", _xlfn.NUMBERVALUE(RequestEntry!$J$20)*100)</f>
        <v/>
      </c>
      <c r="Z2" t="str">
        <f>IF(ISNUMBER(SEARCH($A$5,RequestEntry!$I$21)),"",RequestEntry!$I$21)</f>
        <v/>
      </c>
      <c r="AA2" t="str">
        <f>IF(_xlfn.NUMBERVALUE(RequestEntry!$J$21)=0,"", _xlfn.NUMBERVALUE(RequestEntry!$J$21)*100)</f>
        <v/>
      </c>
      <c r="AB2" t="str">
        <f>IF(ISNUMBER(SEARCH($A$5,RequestEntry!$G$15)),"", IF(ISBLANK(RequestEntry!$G$15), "", RequestEntry!$G$15))</f>
        <v/>
      </c>
      <c r="AC2" t="str">
        <f>IF(ISNUMBER(SEARCH($A$5,RequestEntry!$G$16)),"", IF(ISBLANK(RequestEntry!$G$16), "", RequestEntry!$G$16))</f>
        <v/>
      </c>
      <c r="AD2">
        <v>11</v>
      </c>
    </row>
    <row r="3" spans="1:30" x14ac:dyDescent="0.2">
      <c r="A3" s="21" t="s">
        <v>149</v>
      </c>
      <c r="B3" s="21"/>
      <c r="C3" s="21"/>
      <c r="D3" s="21"/>
      <c r="E3" s="21"/>
    </row>
    <row r="4" spans="1:30" x14ac:dyDescent="0.2">
      <c r="A4" t="s">
        <v>150</v>
      </c>
    </row>
    <row r="5" spans="1:30" x14ac:dyDescent="0.2">
      <c r="A5" t="s">
        <v>151</v>
      </c>
    </row>
    <row r="6" spans="1:30" x14ac:dyDescent="0.2">
      <c r="A6" t="s">
        <v>152</v>
      </c>
    </row>
    <row r="7" spans="1:30" ht="14.25" customHeight="1" x14ac:dyDescent="0.2">
      <c r="A7" t="s">
        <v>153</v>
      </c>
    </row>
  </sheetData>
  <sheetProtection selectLockedCells="1" selectUnlockedCells="1"/>
  <phoneticPr fontId="17"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66B70-A366-438F-9780-45BF70CA9D05}">
  <sheetPr codeName="Sheet5"/>
  <dimension ref="A1:G33"/>
  <sheetViews>
    <sheetView topLeftCell="A4" workbookViewId="0">
      <selection activeCell="A14" sqref="A14"/>
    </sheetView>
  </sheetViews>
  <sheetFormatPr baseColWidth="10" defaultColWidth="9" defaultRowHeight="16" x14ac:dyDescent="0.2"/>
  <cols>
    <col min="1" max="1" width="36.1640625" style="34" bestFit="1" customWidth="1"/>
    <col min="2" max="2" width="34.5" style="36" bestFit="1" customWidth="1"/>
    <col min="3" max="3" width="3.5" style="36" customWidth="1"/>
    <col min="4" max="4" width="34.5" style="36" customWidth="1"/>
    <col min="5" max="5" width="4.1640625" style="36" customWidth="1"/>
    <col min="6" max="6" width="37.33203125" style="36" bestFit="1" customWidth="1"/>
    <col min="7" max="7" width="5.6640625" style="36" customWidth="1"/>
    <col min="8" max="16384" width="9" style="34"/>
  </cols>
  <sheetData>
    <row r="1" spans="1:7" x14ac:dyDescent="0.2">
      <c r="A1" s="46" t="s">
        <v>154</v>
      </c>
    </row>
    <row r="2" spans="1:7" ht="51" x14ac:dyDescent="0.2">
      <c r="A2" s="47" t="s">
        <v>155</v>
      </c>
      <c r="B2" s="47" t="s">
        <v>155</v>
      </c>
      <c r="C2" s="47"/>
      <c r="D2" s="48" t="s">
        <v>156</v>
      </c>
      <c r="F2" s="47" t="s">
        <v>157</v>
      </c>
    </row>
    <row r="3" spans="1:7" x14ac:dyDescent="0.2">
      <c r="A3" s="33" t="s">
        <v>158</v>
      </c>
      <c r="B3" s="33" t="s">
        <v>159</v>
      </c>
      <c r="C3" s="33"/>
      <c r="D3" s="49" t="s">
        <v>160</v>
      </c>
      <c r="E3" s="33"/>
      <c r="F3" s="33" t="s">
        <v>161</v>
      </c>
      <c r="G3" s="33"/>
    </row>
    <row r="4" spans="1:7" x14ac:dyDescent="0.2">
      <c r="A4" s="35" t="s">
        <v>21</v>
      </c>
      <c r="B4" s="35" t="s">
        <v>21</v>
      </c>
      <c r="C4" s="35"/>
      <c r="D4" s="50" t="str" cm="1">
        <f t="array" aca="1" ref="D4" ca="1">IF(OR(RequestEntry!$C$10="OSRAM Credit",RequestEntry!$C$10="OSRAM Invoice"),"All OSRAM Requests",(IF(RequestEntry!$C$10="Select a credit or invoice type","Select a request type first",(INDIRECT(SUBSTITUTE(RequestEntry!$C$10," ",""))))))</f>
        <v>Select a request type first</v>
      </c>
      <c r="F4" s="37" t="s">
        <v>16</v>
      </c>
      <c r="G4" s="37"/>
    </row>
    <row r="5" spans="1:7" x14ac:dyDescent="0.2">
      <c r="A5" s="36" t="s">
        <v>162</v>
      </c>
      <c r="B5" s="36" t="s">
        <v>104</v>
      </c>
      <c r="D5" s="50"/>
      <c r="F5" s="38" t="s">
        <v>163</v>
      </c>
      <c r="G5" s="38"/>
    </row>
    <row r="6" spans="1:7" x14ac:dyDescent="0.2">
      <c r="A6" s="36" t="s">
        <v>164</v>
      </c>
      <c r="D6" s="51"/>
      <c r="F6" s="38" t="s">
        <v>165</v>
      </c>
      <c r="G6" s="38"/>
    </row>
    <row r="7" spans="1:7" x14ac:dyDescent="0.2">
      <c r="A7" s="36" t="s">
        <v>90</v>
      </c>
      <c r="D7" s="51"/>
      <c r="F7" s="38" t="s">
        <v>166</v>
      </c>
      <c r="G7" s="38"/>
    </row>
    <row r="8" spans="1:7" x14ac:dyDescent="0.2">
      <c r="A8" s="36" t="s">
        <v>72</v>
      </c>
      <c r="D8" s="51"/>
      <c r="F8" s="38" t="s">
        <v>167</v>
      </c>
      <c r="G8" s="38"/>
    </row>
    <row r="9" spans="1:7" x14ac:dyDescent="0.2">
      <c r="A9" s="36" t="s">
        <v>168</v>
      </c>
      <c r="D9" s="51"/>
      <c r="F9" s="38" t="s">
        <v>169</v>
      </c>
      <c r="G9" s="38"/>
    </row>
    <row r="10" spans="1:7" x14ac:dyDescent="0.2">
      <c r="A10" t="s">
        <v>98</v>
      </c>
      <c r="D10" s="51"/>
      <c r="F10" s="38" t="s">
        <v>170</v>
      </c>
      <c r="G10" s="38"/>
    </row>
    <row r="11" spans="1:7" x14ac:dyDescent="0.2">
      <c r="A11" s="36" t="s">
        <v>80</v>
      </c>
      <c r="D11" s="51"/>
      <c r="F11" s="38" t="s">
        <v>171</v>
      </c>
      <c r="G11" s="38"/>
    </row>
    <row r="12" spans="1:7" x14ac:dyDescent="0.2">
      <c r="A12" s="36" t="s">
        <v>83</v>
      </c>
      <c r="D12" s="51"/>
      <c r="F12" s="38" t="s">
        <v>172</v>
      </c>
    </row>
    <row r="13" spans="1:7" x14ac:dyDescent="0.2">
      <c r="A13" s="36" t="s">
        <v>66</v>
      </c>
      <c r="D13" s="51"/>
    </row>
    <row r="14" spans="1:7" x14ac:dyDescent="0.2">
      <c r="A14" s="36" t="s">
        <v>173</v>
      </c>
      <c r="D14" s="51"/>
    </row>
    <row r="15" spans="1:7" x14ac:dyDescent="0.2">
      <c r="A15" s="36" t="s">
        <v>69</v>
      </c>
      <c r="D15" s="51"/>
    </row>
    <row r="16" spans="1:7" x14ac:dyDescent="0.2">
      <c r="A16" s="36" t="s">
        <v>85</v>
      </c>
      <c r="D16" s="51"/>
    </row>
    <row r="17" spans="1:5" x14ac:dyDescent="0.2">
      <c r="A17" s="36" t="s">
        <v>88</v>
      </c>
      <c r="D17" s="51"/>
    </row>
    <row r="18" spans="1:5" x14ac:dyDescent="0.2">
      <c r="A18" s="36" t="s">
        <v>75</v>
      </c>
      <c r="D18" s="51"/>
    </row>
    <row r="19" spans="1:5" x14ac:dyDescent="0.2">
      <c r="A19" s="36" t="s">
        <v>174</v>
      </c>
      <c r="B19" s="33"/>
      <c r="D19" s="51"/>
    </row>
    <row r="20" spans="1:5" x14ac:dyDescent="0.2">
      <c r="A20" s="36" t="s">
        <v>93</v>
      </c>
      <c r="B20" s="35"/>
      <c r="D20" s="51"/>
    </row>
    <row r="21" spans="1:5" x14ac:dyDescent="0.2">
      <c r="D21" s="51"/>
    </row>
    <row r="22" spans="1:5" x14ac:dyDescent="0.2">
      <c r="B22" s="36" t="s">
        <v>175</v>
      </c>
      <c r="D22" s="51"/>
    </row>
    <row r="23" spans="1:5" x14ac:dyDescent="0.2">
      <c r="B23" s="36" t="s">
        <v>176</v>
      </c>
      <c r="C23" s="33"/>
      <c r="D23" s="52"/>
    </row>
    <row r="24" spans="1:5" x14ac:dyDescent="0.2">
      <c r="B24" s="36" t="s">
        <v>177</v>
      </c>
      <c r="C24" s="35"/>
      <c r="D24" s="53"/>
    </row>
    <row r="25" spans="1:5" x14ac:dyDescent="0.2">
      <c r="B25" s="36" t="s">
        <v>93</v>
      </c>
    </row>
    <row r="26" spans="1:5" x14ac:dyDescent="0.2">
      <c r="B26" s="36" t="s">
        <v>168</v>
      </c>
    </row>
    <row r="27" spans="1:5" x14ac:dyDescent="0.2">
      <c r="A27" s="34" t="s">
        <v>175</v>
      </c>
      <c r="B27" s="36" t="s">
        <v>174</v>
      </c>
      <c r="E27" s="39"/>
    </row>
    <row r="28" spans="1:5" x14ac:dyDescent="0.2">
      <c r="A28" t="s">
        <v>178</v>
      </c>
      <c r="B28" s="36" t="s">
        <v>179</v>
      </c>
    </row>
    <row r="29" spans="1:5" x14ac:dyDescent="0.2">
      <c r="A29" t="s">
        <v>176</v>
      </c>
      <c r="B29" s="33"/>
    </row>
    <row r="30" spans="1:5" x14ac:dyDescent="0.2">
      <c r="A30" t="s">
        <v>180</v>
      </c>
    </row>
    <row r="31" spans="1:5" x14ac:dyDescent="0.2">
      <c r="A31" s="101" t="s">
        <v>75</v>
      </c>
    </row>
    <row r="32" spans="1:5" x14ac:dyDescent="0.2">
      <c r="A32" s="34" t="s">
        <v>179</v>
      </c>
    </row>
    <row r="33" spans="3:4" x14ac:dyDescent="0.2">
      <c r="C33" s="33"/>
      <c r="D33" s="33"/>
    </row>
  </sheetData>
  <sheetProtection selectLockedCells="1" selectUnlockedCells="1"/>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68985be3-b201-4b7e-b524-59168cc1bba4" xsi:nil="true"/>
    <_ip_UnifiedCompliancePolicyUIAction xmlns="http://schemas.microsoft.com/sharepoint/v3" xsi:nil="true"/>
    <Reviewer xmlns="68985be3-b201-4b7e-b524-59168cc1bba4" xsi:nil="true"/>
    <_Flow_SignoffStatus xmlns="68985be3-b201-4b7e-b524-59168cc1bba4" xsi:nil="true"/>
    <Date_x0020_Reviewed xmlns="68985be3-b201-4b7e-b524-59168cc1bba4" xsi:nil="true"/>
    <_ip_UnifiedCompliancePolicyProperties xmlns="http://schemas.microsoft.com/sharepoint/v3" xsi:nil="true"/>
    <DateTime xmlns="68985be3-b201-4b7e-b524-59168cc1bba4" xsi:nil="true"/>
    <lcf76f155ced4ddcb4097134ff3c332f xmlns="68985be3-b201-4b7e-b524-59168cc1bba4">
      <Terms xmlns="http://schemas.microsoft.com/office/infopath/2007/PartnerControls"/>
    </lcf76f155ced4ddcb4097134ff3c332f>
    <TaxCatchAll xmlns="b30a50b0-9f69-478b-9934-88b4dab99f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650C22709E2544A401A534506D785A" ma:contentTypeVersion="23" ma:contentTypeDescription="Create a new document." ma:contentTypeScope="" ma:versionID="5017b626f831df8ffed95be11b4b96aa">
  <xsd:schema xmlns:xsd="http://www.w3.org/2001/XMLSchema" xmlns:xs="http://www.w3.org/2001/XMLSchema" xmlns:p="http://schemas.microsoft.com/office/2006/metadata/properties" xmlns:ns1="http://schemas.microsoft.com/sharepoint/v3" xmlns:ns2="68985be3-b201-4b7e-b524-59168cc1bba4" xmlns:ns3="b30a50b0-9f69-478b-9934-88b4dab99f46" targetNamespace="http://schemas.microsoft.com/office/2006/metadata/properties" ma:root="true" ma:fieldsID="2284a934b52fbb526d3b1cd6e7b8e806" ns1:_="" ns2:_="" ns3:_="">
    <xsd:import namespace="http://schemas.microsoft.com/sharepoint/v3"/>
    <xsd:import namespace="68985be3-b201-4b7e-b524-59168cc1bba4"/>
    <xsd:import namespace="b30a50b0-9f69-478b-9934-88b4dab99f4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EventHashCode" minOccurs="0"/>
                <xsd:element ref="ns2:MediaServiceGenerationTime" minOccurs="0"/>
                <xsd:element ref="ns2:_Flow_SignoffStatus" minOccurs="0"/>
                <xsd:element ref="ns2:Reviewer" minOccurs="0"/>
                <xsd:element ref="ns2:Date_x0020_Reviewed" minOccurs="0"/>
                <xsd:element ref="ns2:Comments" minOccurs="0"/>
                <xsd:element ref="ns1:_ip_UnifiedCompliancePolicyProperties" minOccurs="0"/>
                <xsd:element ref="ns1:_ip_UnifiedCompliancePolicyUIActio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985be3-b201-4b7e-b524-59168cc1bb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Sign-off status" ma:internalName="_x0024_Resources_x003a_core_x002c_Signoff_Status_x003b_">
      <xsd:simpleType>
        <xsd:restriction base="dms:Text"/>
      </xsd:simpleType>
    </xsd:element>
    <xsd:element name="Reviewer" ma:index="19" nillable="true" ma:displayName="Reviewer" ma:format="Dropdown" ma:internalName="Reviewer">
      <xsd:simpleType>
        <xsd:restriction base="dms:Text">
          <xsd:maxLength value="255"/>
        </xsd:restriction>
      </xsd:simpleType>
    </xsd:element>
    <xsd:element name="Date_x0020_Reviewed" ma:index="20" nillable="true" ma:displayName="Date Reviewed" ma:format="DateOnly" ma:internalName="Date_x0020_Reviewed">
      <xsd:simpleType>
        <xsd:restriction base="dms:DateTime"/>
      </xsd:simpleType>
    </xsd:element>
    <xsd:element name="Comments" ma:index="21" nillable="true" ma:displayName="Comments" ma:format="Dropdown" ma:internalName="Comments">
      <xsd:simpleType>
        <xsd:restriction base="dms:Text">
          <xsd:maxLength value="255"/>
        </xsd:restriction>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DateTime" ma:index="26" nillable="true" ma:displayName="Date Time" ma:format="DateTime" ma:internalName="DateTime">
      <xsd:simpleType>
        <xsd:restriction base="dms:DateTime"/>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437290c1-96b0-4f2d-adb8-16022e588b2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30a50b0-9f69-478b-9934-88b4dab99f4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760d70cf-6b42-41d3-8afb-d40b456d22aa}" ma:internalName="TaxCatchAll" ma:showField="CatchAllData" ma:web="b30a50b0-9f69-478b-9934-88b4dab99f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74B70D-FD4B-4CCE-9EC8-959D3812BF14}">
  <ds:schemaRefs>
    <ds:schemaRef ds:uri="http://schemas.microsoft.com/office/2006/metadata/properties"/>
    <ds:schemaRef ds:uri="http://schemas.microsoft.com/office/infopath/2007/PartnerControls"/>
    <ds:schemaRef ds:uri="68985be3-b201-4b7e-b524-59168cc1bba4"/>
    <ds:schemaRef ds:uri="http://schemas.microsoft.com/sharepoint/v3"/>
    <ds:schemaRef ds:uri="b30a50b0-9f69-478b-9934-88b4dab99f46"/>
  </ds:schemaRefs>
</ds:datastoreItem>
</file>

<file path=customXml/itemProps2.xml><?xml version="1.0" encoding="utf-8"?>
<ds:datastoreItem xmlns:ds="http://schemas.openxmlformats.org/officeDocument/2006/customXml" ds:itemID="{2829125B-E0A9-48FE-874D-F5707F60B9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985be3-b201-4b7e-b524-59168cc1bba4"/>
    <ds:schemaRef ds:uri="b30a50b0-9f69-478b-9934-88b4dab99f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4548DB-EE5B-4036-8AD0-B32BD20AF8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RequestEntry</vt:lpstr>
      <vt:lpstr>Reason Code Instructions</vt:lpstr>
      <vt:lpstr>Submission Checklist</vt:lpstr>
      <vt:lpstr>Automation</vt:lpstr>
      <vt:lpstr>ListOptions</vt:lpstr>
      <vt:lpstr>ABLCredit</vt:lpstr>
      <vt:lpstr>ABLInvoice</vt:lpstr>
      <vt:lpstr>AQDBusinessType</vt:lpstr>
      <vt:lpstr>AQDType</vt:lpstr>
      <vt:lpstr>BusinessType</vt:lpstr>
      <vt:lpstr>reasoncodes</vt:lpstr>
      <vt:lpstr>tblDynamicReason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Kotagiri, Mahitha -CTR</dc:creator>
  <cp:keywords/>
  <dc:description/>
  <cp:lastModifiedBy>Lopez, Didier</cp:lastModifiedBy>
  <cp:revision/>
  <dcterms:created xsi:type="dcterms:W3CDTF">2021-04-15T18:28:31Z</dcterms:created>
  <dcterms:modified xsi:type="dcterms:W3CDTF">2025-03-11T15:59:01Z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0x010100E9650C22709E2544A401A534506D785A</vt:lpwstr>
  </property>
  <property fmtid="{D5CDD505-2E9C-101B-9397-08002B2CF9AE}" pid="3" name="MediaServiceImageTags">
    <vt:lpwstr/>
  </property>
</Properties>
</file>